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8372" windowHeight="8148"/>
  </bookViews>
  <sheets>
    <sheet name="Folpet+PI onepoint " sheetId="9" r:id="rId1"/>
    <sheet name="Folpet+PI Multilevel" sheetId="4" r:id="rId2"/>
    <sheet name="Captan+THPI Onepoint" sheetId="8" r:id="rId3"/>
    <sheet name="Captan+THPI Multilevel" sheetId="7" r:id="rId4"/>
  </sheets>
  <calcPr calcId="145621"/>
</workbook>
</file>

<file path=xl/calcChain.xml><?xml version="1.0" encoding="utf-8"?>
<calcChain xmlns="http://schemas.openxmlformats.org/spreadsheetml/2006/main">
  <c r="M20" i="9" l="1"/>
  <c r="M21" i="9"/>
  <c r="M22" i="9"/>
  <c r="M23" i="9"/>
  <c r="M19" i="9"/>
  <c r="I20" i="9"/>
  <c r="I21" i="9"/>
  <c r="I22" i="9"/>
  <c r="I23" i="9"/>
  <c r="I19" i="9"/>
  <c r="H20" i="9"/>
  <c r="H21" i="9"/>
  <c r="H22" i="9"/>
  <c r="H23" i="9"/>
  <c r="H19" i="9"/>
  <c r="B20" i="9"/>
  <c r="B21" i="9"/>
  <c r="B22" i="9"/>
  <c r="B23" i="9"/>
  <c r="B19" i="9"/>
  <c r="A32" i="9"/>
  <c r="A31" i="9"/>
  <c r="A30" i="9"/>
  <c r="A29" i="9"/>
  <c r="A28" i="9"/>
  <c r="A23" i="9"/>
  <c r="A22" i="9"/>
  <c r="A21" i="9"/>
  <c r="A20" i="9"/>
  <c r="A19" i="9"/>
  <c r="H14" i="9"/>
  <c r="E14" i="9"/>
  <c r="H13" i="9"/>
  <c r="E13" i="9"/>
  <c r="H12" i="9"/>
  <c r="E12" i="9"/>
  <c r="H11" i="9"/>
  <c r="E11" i="9"/>
  <c r="H10" i="9"/>
  <c r="E10" i="9"/>
  <c r="O5" i="9"/>
  <c r="H5" i="9"/>
  <c r="E5" i="9"/>
  <c r="M20" i="8"/>
  <c r="M21" i="8"/>
  <c r="M22" i="8"/>
  <c r="M23" i="8"/>
  <c r="M19" i="8"/>
  <c r="I20" i="8"/>
  <c r="I21" i="8"/>
  <c r="I22" i="8"/>
  <c r="I23" i="8"/>
  <c r="I19" i="8"/>
  <c r="H20" i="8"/>
  <c r="H21" i="8"/>
  <c r="H22" i="8"/>
  <c r="H23" i="8"/>
  <c r="H19" i="8"/>
  <c r="B20" i="8"/>
  <c r="B21" i="8"/>
  <c r="B22" i="8"/>
  <c r="B23" i="8"/>
  <c r="B19" i="8"/>
  <c r="A32" i="8"/>
  <c r="A31" i="8"/>
  <c r="A30" i="8"/>
  <c r="A29" i="8"/>
  <c r="A28" i="8"/>
  <c r="A23" i="8"/>
  <c r="A22" i="8"/>
  <c r="A21" i="8"/>
  <c r="A20" i="8"/>
  <c r="A19" i="8"/>
  <c r="H14" i="8"/>
  <c r="E14" i="8"/>
  <c r="H13" i="8"/>
  <c r="E13" i="8"/>
  <c r="H12" i="8"/>
  <c r="E12" i="8"/>
  <c r="H11" i="8"/>
  <c r="E11" i="8"/>
  <c r="H10" i="8"/>
  <c r="E10" i="8"/>
  <c r="O5" i="8"/>
  <c r="H5" i="8"/>
  <c r="E5" i="8"/>
  <c r="A49" i="7"/>
  <c r="A48" i="7"/>
  <c r="A47" i="7"/>
  <c r="A46" i="7"/>
  <c r="A45" i="7"/>
  <c r="A40" i="7"/>
  <c r="A39" i="7"/>
  <c r="A38" i="7"/>
  <c r="A37" i="7"/>
  <c r="A36" i="7"/>
  <c r="H31" i="7"/>
  <c r="E31" i="7"/>
  <c r="H30" i="7"/>
  <c r="E30" i="7"/>
  <c r="H29" i="7"/>
  <c r="E29" i="7"/>
  <c r="H28" i="7"/>
  <c r="E28" i="7"/>
  <c r="H27" i="7"/>
  <c r="E27" i="7"/>
  <c r="O7" i="7"/>
  <c r="H7" i="7"/>
  <c r="E7" i="7"/>
  <c r="O6" i="7"/>
  <c r="H6" i="7"/>
  <c r="E6" i="7"/>
  <c r="O5" i="7"/>
  <c r="N23" i="7" s="1"/>
  <c r="H5" i="7"/>
  <c r="G22" i="7" s="1"/>
  <c r="E5" i="7"/>
  <c r="C23" i="7" s="1"/>
  <c r="M37" i="7" l="1"/>
  <c r="M39" i="7"/>
  <c r="C22" i="7"/>
  <c r="B37" i="7" s="1"/>
  <c r="N22" i="7"/>
  <c r="M36" i="7" s="1"/>
  <c r="G23" i="7"/>
  <c r="H27" i="4"/>
  <c r="H28" i="4"/>
  <c r="H37" i="4"/>
  <c r="H38" i="4"/>
  <c r="H39" i="4"/>
  <c r="H40" i="4"/>
  <c r="H36" i="4"/>
  <c r="C20" i="9" l="1"/>
  <c r="B29" i="9"/>
  <c r="C22" i="8"/>
  <c r="C20" i="8"/>
  <c r="B32" i="8"/>
  <c r="B30" i="8"/>
  <c r="B29" i="8"/>
  <c r="C29" i="8" s="1"/>
  <c r="B28" i="8"/>
  <c r="C23" i="8"/>
  <c r="C21" i="8"/>
  <c r="C19" i="8"/>
  <c r="C37" i="7"/>
  <c r="H37" i="7"/>
  <c r="I37" i="7" s="1"/>
  <c r="B46" i="7" s="1"/>
  <c r="E46" i="7" s="1"/>
  <c r="B40" i="7"/>
  <c r="B38" i="7"/>
  <c r="B36" i="7"/>
  <c r="M40" i="7"/>
  <c r="M38" i="7"/>
  <c r="B39" i="7"/>
  <c r="I36" i="4"/>
  <c r="M36" i="4"/>
  <c r="C29" i="9" l="1"/>
  <c r="E29" i="9"/>
  <c r="C22" i="9"/>
  <c r="C19" i="9"/>
  <c r="C23" i="9"/>
  <c r="B31" i="9"/>
  <c r="C31" i="9" s="1"/>
  <c r="C21" i="9"/>
  <c r="B28" i="9"/>
  <c r="C28" i="9" s="1"/>
  <c r="B30" i="9"/>
  <c r="C30" i="9" s="1"/>
  <c r="B32" i="9"/>
  <c r="B31" i="8"/>
  <c r="C31" i="8" s="1"/>
  <c r="C30" i="8"/>
  <c r="E30" i="8"/>
  <c r="C28" i="8"/>
  <c r="E28" i="8"/>
  <c r="C32" i="8"/>
  <c r="E32" i="8"/>
  <c r="E29" i="8"/>
  <c r="E31" i="8"/>
  <c r="H39" i="7"/>
  <c r="I39" i="7" s="1"/>
  <c r="B48" i="7" s="1"/>
  <c r="C48" i="7" s="1"/>
  <c r="C46" i="7"/>
  <c r="C36" i="7"/>
  <c r="C40" i="7"/>
  <c r="C39" i="7"/>
  <c r="C38" i="7"/>
  <c r="H36" i="7"/>
  <c r="I36" i="7" s="1"/>
  <c r="B45" i="7" s="1"/>
  <c r="C45" i="7" s="1"/>
  <c r="H38" i="7"/>
  <c r="I38" i="7" s="1"/>
  <c r="B47" i="7" s="1"/>
  <c r="H40" i="7"/>
  <c r="I40" i="7" s="1"/>
  <c r="B49" i="7" s="1"/>
  <c r="E49" i="7" s="1"/>
  <c r="B45" i="4"/>
  <c r="E45" i="4" s="1"/>
  <c r="I37" i="4"/>
  <c r="I38" i="4"/>
  <c r="B47" i="4" s="1"/>
  <c r="E47" i="4" s="1"/>
  <c r="I39" i="4"/>
  <c r="B48" i="4" s="1"/>
  <c r="I40" i="4"/>
  <c r="B49" i="4" s="1"/>
  <c r="H29" i="4"/>
  <c r="H30" i="4"/>
  <c r="H31" i="4"/>
  <c r="A46" i="4"/>
  <c r="A47" i="4"/>
  <c r="A48" i="4"/>
  <c r="A49" i="4"/>
  <c r="A45" i="4"/>
  <c r="A37" i="4"/>
  <c r="A38" i="4"/>
  <c r="A39" i="4"/>
  <c r="A40" i="4"/>
  <c r="A36" i="4"/>
  <c r="E28" i="9" l="1"/>
  <c r="C32" i="9"/>
  <c r="E32" i="9"/>
  <c r="E31" i="9"/>
  <c r="E30" i="9"/>
  <c r="C47" i="7"/>
  <c r="E47" i="7"/>
  <c r="E45" i="7"/>
  <c r="E48" i="7"/>
  <c r="C49" i="7"/>
  <c r="C45" i="4"/>
  <c r="O6" i="4"/>
  <c r="E31" i="4"/>
  <c r="E30" i="4"/>
  <c r="E29" i="4"/>
  <c r="E28" i="4"/>
  <c r="E27" i="4"/>
  <c r="O7" i="4"/>
  <c r="H7" i="4"/>
  <c r="E7" i="4"/>
  <c r="H6" i="4"/>
  <c r="E6" i="4"/>
  <c r="O5" i="4"/>
  <c r="H5" i="4"/>
  <c r="E5" i="4"/>
  <c r="C22" i="4" l="1"/>
  <c r="C23" i="4"/>
  <c r="G23" i="4"/>
  <c r="G22" i="4"/>
  <c r="N23" i="4"/>
  <c r="N22" i="4"/>
  <c r="M40" i="4" l="1"/>
  <c r="M39" i="4"/>
  <c r="M38" i="4"/>
  <c r="M37" i="4"/>
  <c r="B46" i="4" s="1"/>
  <c r="E46" i="4" s="1"/>
  <c r="B37" i="4"/>
  <c r="B36" i="4"/>
  <c r="B39" i="4"/>
  <c r="B38" i="4"/>
  <c r="B40" i="4"/>
  <c r="C40" i="4" l="1"/>
  <c r="C38" i="4"/>
  <c r="C37" i="4"/>
  <c r="C36" i="4"/>
  <c r="C39" i="4"/>
  <c r="E48" i="4" l="1"/>
  <c r="E49" i="4"/>
  <c r="C48" i="4" l="1"/>
  <c r="C49" i="4"/>
  <c r="C46" i="4"/>
  <c r="C47" i="4"/>
</calcChain>
</file>

<file path=xl/sharedStrings.xml><?xml version="1.0" encoding="utf-8"?>
<sst xmlns="http://schemas.openxmlformats.org/spreadsheetml/2006/main" count="204" uniqueCount="64">
  <si>
    <t>Cal 1</t>
  </si>
  <si>
    <t>Cal 3</t>
  </si>
  <si>
    <t>Cal 2</t>
  </si>
  <si>
    <t>µg/IS</t>
  </si>
  <si>
    <t>slope</t>
  </si>
  <si>
    <t>intercept</t>
  </si>
  <si>
    <t>mg/kg</t>
  </si>
  <si>
    <t xml:space="preserve">Cal </t>
  </si>
  <si>
    <t>Cal</t>
  </si>
  <si>
    <t>Sample  Name 1</t>
  </si>
  <si>
    <t>Sample  Name 2</t>
  </si>
  <si>
    <t>Sample  Name 3</t>
  </si>
  <si>
    <t>Sample  Name 4</t>
  </si>
  <si>
    <t>Sample  Name 5</t>
  </si>
  <si>
    <t>Calibration Solution II: Spiked with PI and Chlorpyrifos-D10  (preferably matrix-matched)</t>
  </si>
  <si>
    <t>Calibration Solution I: Spiked with Folpet, Folpet-D4 and Chlorpyrifos-D10 (preferably matrix-matched)</t>
  </si>
  <si>
    <t>Enter Sample Names / Codes here</t>
  </si>
  <si>
    <t>PI, total</t>
  </si>
  <si>
    <t>PI built during injection</t>
  </si>
  <si>
    <t>PI in Extract</t>
  </si>
  <si>
    <t>Folpet in Sample</t>
  </si>
  <si>
    <t>PI in Sample</t>
  </si>
  <si>
    <t>Sum of Folpet and PI, calc. as Folpet</t>
  </si>
  <si>
    <t>SAMPLE DATA</t>
  </si>
  <si>
    <t>CALIBRATION DATA</t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</si>
  <si>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
1) When the calculation approach below is to be used it is preferable to</t>
    </r>
    <r>
      <rPr>
        <b/>
        <sz val="11"/>
        <color theme="1"/>
        <rFont val="Arial"/>
        <family val="2"/>
      </rPr>
      <t xml:space="preserve"> add the ILIS to extract aliquots</t>
    </r>
    <r>
      <rPr>
        <sz val="11"/>
        <color theme="1"/>
        <rFont val="Arial"/>
        <family val="2"/>
      </rPr>
      <t xml:space="preserve"> rather than at the beginning of the procedure.  
2) PI=Phthalimide
3) IS: Internal Standard
4) ILIS: Isotope Labelled Internal Standard
5)</t>
    </r>
    <r>
      <rPr>
        <b/>
        <sz val="11"/>
        <color theme="1"/>
        <rFont val="Arial"/>
        <family val="2"/>
      </rPr>
      <t xml:space="preserve"> Enter your data</t>
    </r>
    <r>
      <rPr>
        <sz val="11"/>
        <color theme="1"/>
        <rFont val="Arial"/>
        <family val="2"/>
      </rPr>
      <t xml:space="preserve"> (calibration levels and peak areas) i</t>
    </r>
    <r>
      <rPr>
        <b/>
        <sz val="11"/>
        <color theme="1"/>
        <rFont val="Arial"/>
        <family val="2"/>
      </rPr>
      <t>n the pale yellow fields</t>
    </r>
    <r>
      <rPr>
        <sz val="11"/>
        <color theme="1"/>
        <rFont val="Arial"/>
        <family val="2"/>
      </rPr>
      <t xml:space="preserve">; 
6) </t>
    </r>
    <r>
      <rPr>
        <b/>
        <sz val="11"/>
        <color theme="1"/>
        <rFont val="Arial"/>
        <family val="2"/>
      </rPr>
      <t xml:space="preserve">µg/IS </t>
    </r>
    <r>
      <rPr>
        <sz val="11"/>
        <color theme="1"/>
        <rFont val="Arial"/>
        <family val="2"/>
      </rPr>
      <t xml:space="preserve">means µg analyte per portion of Internal standard. Ideally </t>
    </r>
    <r>
      <rPr>
        <b/>
        <sz val="11"/>
        <color theme="1"/>
        <rFont val="Arial"/>
        <family val="2"/>
      </rPr>
      <t>add equal amounts (portions) of Chlorpyrifos-D10 to all calibration solutions and sample extracts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add equal amounts (portions)</t>
    </r>
    <r>
      <rPr>
        <sz val="11"/>
        <color theme="1"/>
        <rFont val="Arial"/>
        <family val="2"/>
      </rPr>
      <t xml:space="preserve"> of </t>
    </r>
    <r>
      <rPr>
        <b/>
        <sz val="11"/>
        <color theme="1"/>
        <rFont val="Arial"/>
        <family val="2"/>
      </rPr>
      <t>Folpet-D4 to Calibration Solution I and sample extracts</t>
    </r>
    <r>
      <rPr>
        <sz val="11"/>
        <color theme="1"/>
        <rFont val="Arial"/>
        <family val="2"/>
      </rPr>
      <t xml:space="preserve">. It is further recommended to </t>
    </r>
    <r>
      <rPr>
        <b/>
        <sz val="11"/>
        <color theme="1"/>
        <rFont val="Arial"/>
        <family val="2"/>
      </rPr>
      <t>equalize the final volume and composition of the solvent</t>
    </r>
    <r>
      <rPr>
        <sz val="11"/>
        <color theme="1"/>
        <rFont val="Arial"/>
        <family val="2"/>
      </rPr>
      <t xml:space="preserve"> in calibration solutions and extracts. 
</t>
    </r>
  </si>
  <si>
    <t>Folpet 
in Extract</t>
  </si>
  <si>
    <t>Sample amount per IS Portion in g (typically 1 when employing 10 g for extraction)</t>
  </si>
  <si>
    <r>
      <t>Enter Area of  ILIS (</t>
    </r>
    <r>
      <rPr>
        <b/>
        <sz val="10"/>
        <color theme="1"/>
        <rFont val="Arial"/>
        <family val="2"/>
      </rPr>
      <t>Folpet-D4</t>
    </r>
    <r>
      <rPr>
        <sz val="10"/>
        <color theme="1"/>
        <rFont val="Arial"/>
        <family val="2"/>
      </rPr>
      <t>) from Sample Extract</t>
    </r>
  </si>
  <si>
    <r>
      <t xml:space="preserve">Enter Area of </t>
    </r>
    <r>
      <rPr>
        <b/>
        <sz val="10"/>
        <color theme="1"/>
        <rFont val="Arial"/>
        <family val="2"/>
      </rPr>
      <t>Folpet</t>
    </r>
    <r>
      <rPr>
        <sz val="10"/>
        <color theme="1"/>
        <rFont val="Arial"/>
        <family val="2"/>
      </rPr>
      <t xml:space="preserve"> from Sample Extract</t>
    </r>
  </si>
  <si>
    <r>
      <t xml:space="preserve">Enter Area of  </t>
    </r>
    <r>
      <rPr>
        <b/>
        <sz val="10"/>
        <color theme="1"/>
        <rFont val="Arial"/>
        <family val="2"/>
      </rPr>
      <t>PI</t>
    </r>
    <r>
      <rPr>
        <sz val="10"/>
        <color theme="1"/>
        <rFont val="Arial"/>
        <family val="2"/>
      </rPr>
      <t xml:space="preserve"> (= Original + Injector-generated)</t>
    </r>
  </si>
  <si>
    <r>
      <t xml:space="preserve">Enter Area of </t>
    </r>
    <r>
      <rPr>
        <b/>
        <sz val="10"/>
        <color theme="1"/>
        <rFont val="Arial"/>
        <family val="2"/>
      </rPr>
      <t>IS</t>
    </r>
    <r>
      <rPr>
        <sz val="10"/>
        <color theme="1"/>
        <rFont val="Arial"/>
        <family val="2"/>
      </rPr>
      <t xml:space="preserve"> (e.g. Chlorpyrifos-D10) from Sample Extract</t>
    </r>
  </si>
  <si>
    <r>
      <t xml:space="preserve">Enter Area of </t>
    </r>
    <r>
      <rPr>
        <b/>
        <sz val="10"/>
        <color theme="1"/>
        <rFont val="Arial"/>
        <family val="2"/>
      </rPr>
      <t>IS</t>
    </r>
    <r>
      <rPr>
        <sz val="10"/>
        <color theme="1"/>
        <rFont val="Arial"/>
        <family val="2"/>
      </rPr>
      <t xml:space="preserve"> (e.g. Chlorpyrifos-D10) from </t>
    </r>
    <r>
      <rPr>
        <b/>
        <sz val="10"/>
        <color theme="1"/>
        <rFont val="Arial"/>
        <family val="2"/>
      </rPr>
      <t>Calibr. Sln II</t>
    </r>
  </si>
  <si>
    <r>
      <t xml:space="preserve">Enter Area of  </t>
    </r>
    <r>
      <rPr>
        <b/>
        <sz val="10"/>
        <color theme="1"/>
        <rFont val="Arial"/>
        <family val="2"/>
      </rPr>
      <t>PI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>Calibr. Sln II</t>
    </r>
  </si>
  <si>
    <r>
      <t xml:space="preserve">Enter Area of </t>
    </r>
    <r>
      <rPr>
        <b/>
        <sz val="10"/>
        <color theme="1"/>
        <rFont val="Arial"/>
        <family val="2"/>
      </rPr>
      <t>IS</t>
    </r>
    <r>
      <rPr>
        <sz val="10"/>
        <color theme="1"/>
        <rFont val="Arial"/>
        <family val="2"/>
      </rPr>
      <t xml:space="preserve"> (e.g. Chlorpyrifos-D10) from </t>
    </r>
    <r>
      <rPr>
        <b/>
        <sz val="10"/>
        <color theme="1"/>
        <rFont val="Arial"/>
        <family val="2"/>
      </rPr>
      <t>Calibr. Sln I</t>
    </r>
  </si>
  <si>
    <r>
      <t xml:space="preserve">Enter Area of  </t>
    </r>
    <r>
      <rPr>
        <b/>
        <sz val="10"/>
        <color theme="1"/>
        <rFont val="Arial"/>
        <family val="2"/>
      </rPr>
      <t>PI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 xml:space="preserve">Calibr. Sln I </t>
    </r>
    <r>
      <rPr>
        <sz val="10"/>
        <color theme="1"/>
        <rFont val="Arial"/>
        <family val="2"/>
      </rPr>
      <t>(generated in Injector)</t>
    </r>
  </si>
  <si>
    <r>
      <t>Enter Area of  ILIS (</t>
    </r>
    <r>
      <rPr>
        <b/>
        <sz val="10"/>
        <color theme="1"/>
        <rFont val="Arial"/>
        <family val="2"/>
      </rPr>
      <t>Folpet-D4</t>
    </r>
    <r>
      <rPr>
        <sz val="10"/>
        <color theme="1"/>
        <rFont val="Arial"/>
        <family val="2"/>
      </rPr>
      <t xml:space="preserve">) from </t>
    </r>
    <r>
      <rPr>
        <b/>
        <sz val="10"/>
        <color theme="1"/>
        <rFont val="Arial"/>
        <family val="2"/>
      </rPr>
      <t>Calibr. Sln I</t>
    </r>
  </si>
  <si>
    <r>
      <t xml:space="preserve">Enter Area of </t>
    </r>
    <r>
      <rPr>
        <b/>
        <sz val="10"/>
        <color theme="1"/>
        <rFont val="Arial"/>
        <family val="2"/>
      </rPr>
      <t>Folpet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>Calibr. Sln I</t>
    </r>
  </si>
  <si>
    <r>
      <t xml:space="preserve">Calculated
 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
 (Folpet)</t>
    </r>
  </si>
  <si>
    <r>
      <t xml:space="preserve">Calculated
</t>
    </r>
    <r>
      <rPr>
        <b/>
        <sz val="10"/>
        <color theme="1"/>
        <rFont val="Arial"/>
        <family val="2"/>
      </rPr>
      <t xml:space="preserve">Area Ratio </t>
    </r>
    <r>
      <rPr>
        <sz val="10"/>
        <color theme="1"/>
        <rFont val="Arial"/>
        <family val="2"/>
      </rPr>
      <t xml:space="preserve">
(PI generated in injector)</t>
    </r>
  </si>
  <si>
    <r>
      <t xml:space="preserve">Calculated
</t>
    </r>
    <r>
      <rPr>
        <b/>
        <sz val="10"/>
        <color theme="1"/>
        <rFont val="Arial"/>
        <family val="2"/>
      </rPr>
      <t xml:space="preserve">Area Ratio </t>
    </r>
    <r>
      <rPr>
        <sz val="10"/>
        <color theme="1"/>
        <rFont val="Arial"/>
        <family val="2"/>
      </rPr>
      <t xml:space="preserve">
(PI) </t>
    </r>
  </si>
  <si>
    <r>
      <t xml:space="preserve">Calculated
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
 (Folpet)</t>
    </r>
  </si>
  <si>
    <r>
      <t xml:space="preserve">Calculated
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 
(PI) </t>
    </r>
  </si>
  <si>
    <t>Calc. Area Ratio</t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</si>
  <si>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
1) When the calculation approach below is to be used it is preferable to</t>
    </r>
    <r>
      <rPr>
        <b/>
        <sz val="11"/>
        <color theme="1"/>
        <rFont val="Arial"/>
        <family val="2"/>
      </rPr>
      <t xml:space="preserve"> add the ILIS to extract aliquots</t>
    </r>
    <r>
      <rPr>
        <sz val="11"/>
        <color theme="1"/>
        <rFont val="Arial"/>
        <family val="2"/>
      </rPr>
      <t xml:space="preserve"> rather than at the beginning of the procedure.  
2) THPI=Tetrahydrophthalimide
3) IS: Internal Standard
4) ILIS: Isotope Labelled Internal Standard
5)</t>
    </r>
    <r>
      <rPr>
        <b/>
        <sz val="11"/>
        <color theme="1"/>
        <rFont val="Arial"/>
        <family val="2"/>
      </rPr>
      <t xml:space="preserve"> Enter your data</t>
    </r>
    <r>
      <rPr>
        <sz val="11"/>
        <color theme="1"/>
        <rFont val="Arial"/>
        <family val="2"/>
      </rPr>
      <t xml:space="preserve"> (calibration levels and peak areas) i</t>
    </r>
    <r>
      <rPr>
        <b/>
        <sz val="11"/>
        <color theme="1"/>
        <rFont val="Arial"/>
        <family val="2"/>
      </rPr>
      <t>n the pale yellow fields</t>
    </r>
    <r>
      <rPr>
        <sz val="11"/>
        <color theme="1"/>
        <rFont val="Arial"/>
        <family val="2"/>
      </rPr>
      <t xml:space="preserve">; 
6) </t>
    </r>
    <r>
      <rPr>
        <b/>
        <sz val="11"/>
        <color theme="1"/>
        <rFont val="Arial"/>
        <family val="2"/>
      </rPr>
      <t xml:space="preserve">µg/IS </t>
    </r>
    <r>
      <rPr>
        <sz val="11"/>
        <color theme="1"/>
        <rFont val="Arial"/>
        <family val="2"/>
      </rPr>
      <t xml:space="preserve">means µg analyte per portion of Internal standard. Ideally </t>
    </r>
    <r>
      <rPr>
        <b/>
        <sz val="11"/>
        <color theme="1"/>
        <rFont val="Arial"/>
        <family val="2"/>
      </rPr>
      <t>add equal amounts (portions) of Chlorpyrifos-D10 to all calibration solutions and sample extracts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add equal amounts (portions)</t>
    </r>
    <r>
      <rPr>
        <sz val="11"/>
        <color theme="1"/>
        <rFont val="Arial"/>
        <family val="2"/>
      </rPr>
      <t xml:space="preserve"> of </t>
    </r>
    <r>
      <rPr>
        <b/>
        <sz val="11"/>
        <color theme="1"/>
        <rFont val="Arial"/>
        <family val="2"/>
      </rPr>
      <t>Folpet-D4 to Calibration Solution I and sample extracts</t>
    </r>
    <r>
      <rPr>
        <sz val="11"/>
        <color theme="1"/>
        <rFont val="Arial"/>
        <family val="2"/>
      </rPr>
      <t xml:space="preserve">. It is further recommended to </t>
    </r>
    <r>
      <rPr>
        <b/>
        <sz val="11"/>
        <color theme="1"/>
        <rFont val="Arial"/>
        <family val="2"/>
      </rPr>
      <t>equalize the final volume and composition of the solvent</t>
    </r>
    <r>
      <rPr>
        <sz val="11"/>
        <color theme="1"/>
        <rFont val="Arial"/>
        <family val="2"/>
      </rPr>
      <t xml:space="preserve"> in calibration solutions and extracts. 
</t>
    </r>
  </si>
  <si>
    <r>
      <t xml:space="preserve">Enter Area of </t>
    </r>
    <r>
      <rPr>
        <b/>
        <sz val="10"/>
        <color theme="1"/>
        <rFont val="Arial"/>
        <family val="2"/>
      </rPr>
      <t>Captan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>Calibr. Sln I</t>
    </r>
  </si>
  <si>
    <r>
      <t>Enter Area of  ILIS (</t>
    </r>
    <r>
      <rPr>
        <b/>
        <sz val="10"/>
        <color theme="1"/>
        <rFont val="Arial"/>
        <family val="2"/>
      </rPr>
      <t>Captan-D6</t>
    </r>
    <r>
      <rPr>
        <sz val="10"/>
        <color theme="1"/>
        <rFont val="Arial"/>
        <family val="2"/>
      </rPr>
      <t xml:space="preserve">) from </t>
    </r>
    <r>
      <rPr>
        <b/>
        <sz val="10"/>
        <color theme="1"/>
        <rFont val="Arial"/>
        <family val="2"/>
      </rPr>
      <t>Calibr. Sln I</t>
    </r>
  </si>
  <si>
    <r>
      <t xml:space="preserve">Calculated
 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
 (Captan)</t>
    </r>
  </si>
  <si>
    <r>
      <t xml:space="preserve">Enter Area of  </t>
    </r>
    <r>
      <rPr>
        <b/>
        <sz val="10"/>
        <color theme="1"/>
        <rFont val="Arial"/>
        <family val="2"/>
      </rPr>
      <t>THPI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 xml:space="preserve">Calibr. Sln I </t>
    </r>
    <r>
      <rPr>
        <sz val="10"/>
        <color theme="1"/>
        <rFont val="Arial"/>
        <family val="2"/>
      </rPr>
      <t>(generated in Injector)</t>
    </r>
  </si>
  <si>
    <r>
      <t xml:space="preserve">Calculated
</t>
    </r>
    <r>
      <rPr>
        <b/>
        <sz val="10"/>
        <color theme="1"/>
        <rFont val="Arial"/>
        <family val="2"/>
      </rPr>
      <t xml:space="preserve">Area Ratio </t>
    </r>
    <r>
      <rPr>
        <sz val="10"/>
        <color theme="1"/>
        <rFont val="Arial"/>
        <family val="2"/>
      </rPr>
      <t xml:space="preserve">
(THPI generated in injector)</t>
    </r>
  </si>
  <si>
    <r>
      <t xml:space="preserve">Enter Area of  </t>
    </r>
    <r>
      <rPr>
        <b/>
        <sz val="10"/>
        <color theme="1"/>
        <rFont val="Arial"/>
        <family val="2"/>
      </rPr>
      <t>THPI</t>
    </r>
    <r>
      <rPr>
        <sz val="10"/>
        <color theme="1"/>
        <rFont val="Arial"/>
        <family val="2"/>
      </rPr>
      <t xml:space="preserve"> from </t>
    </r>
    <r>
      <rPr>
        <b/>
        <sz val="10"/>
        <color theme="1"/>
        <rFont val="Arial"/>
        <family val="2"/>
      </rPr>
      <t>Calibr. Sln II</t>
    </r>
  </si>
  <si>
    <r>
      <t xml:space="preserve">Calculated
</t>
    </r>
    <r>
      <rPr>
        <b/>
        <sz val="10"/>
        <color theme="1"/>
        <rFont val="Arial"/>
        <family val="2"/>
      </rPr>
      <t xml:space="preserve">Area Ratio </t>
    </r>
    <r>
      <rPr>
        <sz val="10"/>
        <color theme="1"/>
        <rFont val="Arial"/>
        <family val="2"/>
      </rPr>
      <t xml:space="preserve">
(THPI) </t>
    </r>
  </si>
  <si>
    <r>
      <t xml:space="preserve">Enter Area of </t>
    </r>
    <r>
      <rPr>
        <b/>
        <sz val="10"/>
        <color theme="1"/>
        <rFont val="Arial"/>
        <family val="2"/>
      </rPr>
      <t>Captan</t>
    </r>
    <r>
      <rPr>
        <sz val="10"/>
        <color theme="1"/>
        <rFont val="Arial"/>
        <family val="2"/>
      </rPr>
      <t xml:space="preserve"> from Sample Extract</t>
    </r>
  </si>
  <si>
    <r>
      <t>Enter Area of  ILIS (</t>
    </r>
    <r>
      <rPr>
        <b/>
        <sz val="10"/>
        <color theme="1"/>
        <rFont val="Arial"/>
        <family val="2"/>
      </rPr>
      <t>Captan-D6</t>
    </r>
    <r>
      <rPr>
        <sz val="10"/>
        <color theme="1"/>
        <rFont val="Arial"/>
        <family val="2"/>
      </rPr>
      <t>) from Sample Extract</t>
    </r>
  </si>
  <si>
    <r>
      <t xml:space="preserve">Calculated
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
 (Captan)</t>
    </r>
  </si>
  <si>
    <r>
      <t xml:space="preserve">Enter Area of  </t>
    </r>
    <r>
      <rPr>
        <b/>
        <sz val="10"/>
        <color theme="1"/>
        <rFont val="Arial"/>
        <family val="2"/>
      </rPr>
      <t>THPI</t>
    </r>
    <r>
      <rPr>
        <sz val="10"/>
        <color theme="1"/>
        <rFont val="Arial"/>
        <family val="2"/>
      </rPr>
      <t xml:space="preserve"> (= Original + Injector-generated)</t>
    </r>
  </si>
  <si>
    <r>
      <t xml:space="preserve">Calculated
</t>
    </r>
    <r>
      <rPr>
        <b/>
        <sz val="10"/>
        <color theme="1"/>
        <rFont val="Arial"/>
        <family val="2"/>
      </rPr>
      <t>Area Ratio</t>
    </r>
    <r>
      <rPr>
        <sz val="10"/>
        <color theme="1"/>
        <rFont val="Arial"/>
        <family val="2"/>
      </rPr>
      <t xml:space="preserve"> 
(THPI) </t>
    </r>
  </si>
  <si>
    <t>Captan 
in Extract</t>
  </si>
  <si>
    <t>Captan in Sample</t>
  </si>
  <si>
    <t>THPI built during injection</t>
  </si>
  <si>
    <t>THPI in Extract</t>
  </si>
  <si>
    <t>THPI in Sample</t>
  </si>
  <si>
    <t>Sum of Captan and THPI, calc. as Captan</t>
  </si>
  <si>
    <t>Calibration Solution I: Spiked with Captan Captan-D6 and Chlorpyrifos-D10 (preferably matrix-matched)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</si>
</sst>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Font="1" applyAlignment="1">
      <alignment horizontal="left" wrapText="1"/>
    </xf>
    <xf numFmtId="0" fontId="2" fillId="3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164" fontId="1" fillId="7" borderId="0" xfId="0" applyNumberFormat="1" applyFont="1" applyFill="1" applyAlignment="1">
      <alignment horizontal="left"/>
    </xf>
    <xf numFmtId="165" fontId="0" fillId="5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left" wrapText="1"/>
    </xf>
    <xf numFmtId="0" fontId="6" fillId="3" borderId="0" xfId="0" applyFont="1" applyFill="1" applyAlignment="1">
      <alignment horizontal="left"/>
    </xf>
    <xf numFmtId="0" fontId="0" fillId="0" borderId="0" xfId="0" applyFont="1" applyAlignment="1">
      <alignment vertical="top" wrapText="1"/>
    </xf>
    <xf numFmtId="0" fontId="0" fillId="0" borderId="0" xfId="0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9" borderId="0" xfId="0" applyFont="1" applyFill="1" applyAlignment="1">
      <alignment horizontal="left" wrapText="1"/>
    </xf>
    <xf numFmtId="0" fontId="0" fillId="9" borderId="0" xfId="0" applyFill="1" applyAlignment="1">
      <alignment horizontal="left"/>
    </xf>
    <xf numFmtId="0" fontId="0" fillId="7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1" fillId="6" borderId="0" xfId="0" applyFont="1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8B"/>
      <color rgb="FFA7FA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'Folpet+PI Multilevel'!$E$4</c:f>
              <c:strCache>
                <c:ptCount val="1"/>
                <c:pt idx="0">
                  <c:v>Calculated
 Area Ratio
 (Folpet)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965099817068322"/>
                  <c:y val="-3.7602831088579675E-2"/>
                </c:manualLayout>
              </c:layout>
              <c:numFmt formatCode="General" sourceLinked="0"/>
            </c:trendlineLbl>
          </c:trendline>
          <c:xVal>
            <c:numRef>
              <c:f>'Folpet+PI Multilevel'!$B$5:$B$7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'Folpet+PI Multilevel'!$E$5:$E$7</c:f>
              <c:numCache>
                <c:formatCode>General</c:formatCode>
                <c:ptCount val="3"/>
                <c:pt idx="0">
                  <c:v>0.05</c:v>
                </c:pt>
                <c:pt idx="1">
                  <c:v>0.25</c:v>
                </c:pt>
                <c:pt idx="2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33888"/>
        <c:axId val="51331456"/>
      </c:scatterChart>
      <c:valAx>
        <c:axId val="15493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331456"/>
        <c:crosses val="autoZero"/>
        <c:crossBetween val="midCat"/>
      </c:valAx>
      <c:valAx>
        <c:axId val="513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933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'Folpet+PI Multilevel'!$O$4</c:f>
              <c:strCache>
                <c:ptCount val="1"/>
                <c:pt idx="0">
                  <c:v>Calculated
Area Ratio 
(PI) 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082603438615116"/>
                  <c:y val="-3.1270563966088037E-2"/>
                </c:manualLayout>
              </c:layout>
              <c:numFmt formatCode="General" sourceLinked="0"/>
            </c:trendlineLbl>
          </c:trendline>
          <c:xVal>
            <c:numRef>
              <c:f>'Folpet+PI Multilevel'!$L$5:$L$7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'Folpet+PI Multilevel'!$O$5:$O$7</c:f>
              <c:numCache>
                <c:formatCode>General</c:formatCode>
                <c:ptCount val="3"/>
                <c:pt idx="0">
                  <c:v>0.02</c:v>
                </c:pt>
                <c:pt idx="1">
                  <c:v>0.1</c:v>
                </c:pt>
                <c:pt idx="2">
                  <c:v>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2800"/>
        <c:axId val="51374336"/>
      </c:scatterChart>
      <c:valAx>
        <c:axId val="513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374336"/>
        <c:crosses val="autoZero"/>
        <c:crossBetween val="midCat"/>
      </c:valAx>
      <c:valAx>
        <c:axId val="5137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372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'Folpet+PI Multilevel'!$H$4</c:f>
              <c:strCache>
                <c:ptCount val="1"/>
                <c:pt idx="0">
                  <c:v>Calculated
Area Ratio 
(PI generated in injector)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965099817068322"/>
                  <c:y val="-3.7602831088579675E-2"/>
                </c:manualLayout>
              </c:layout>
              <c:numFmt formatCode="General" sourceLinked="0"/>
            </c:trendlineLbl>
          </c:trendline>
          <c:xVal>
            <c:numRef>
              <c:f>'Folpet+PI Multilevel'!$B$5:$B$7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'Folpet+PI Multilevel'!$H$5:$H$7</c:f>
              <c:numCache>
                <c:formatCode>General</c:formatCode>
                <c:ptCount val="3"/>
                <c:pt idx="0">
                  <c:v>1.4999999999999999E-2</c:v>
                </c:pt>
                <c:pt idx="1">
                  <c:v>7.4999999999999997E-2</c:v>
                </c:pt>
                <c:pt idx="2">
                  <c:v>0.15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83616"/>
        <c:axId val="51593600"/>
      </c:scatterChart>
      <c:valAx>
        <c:axId val="515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593600"/>
        <c:crosses val="autoZero"/>
        <c:crossBetween val="midCat"/>
      </c:valAx>
      <c:valAx>
        <c:axId val="5159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83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'Captan+THPI Multilevel'!$E$4</c:f>
              <c:strCache>
                <c:ptCount val="1"/>
                <c:pt idx="0">
                  <c:v>Calculated
 Area Ratio
 (Captan)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965099817068322"/>
                  <c:y val="-3.7602831088579675E-2"/>
                </c:manualLayout>
              </c:layout>
              <c:numFmt formatCode="General" sourceLinked="0"/>
            </c:trendlineLbl>
          </c:trendline>
          <c:xVal>
            <c:numRef>
              <c:f>'Captan+THPI Multilevel'!$B$5:$B$7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'Captan+THPI Multilevel'!$E$5:$E$7</c:f>
              <c:numCache>
                <c:formatCode>General</c:formatCode>
                <c:ptCount val="3"/>
                <c:pt idx="0">
                  <c:v>0.05</c:v>
                </c:pt>
                <c:pt idx="1">
                  <c:v>0.25</c:v>
                </c:pt>
                <c:pt idx="2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04320"/>
        <c:axId val="56910208"/>
      </c:scatterChart>
      <c:valAx>
        <c:axId val="5690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910208"/>
        <c:crosses val="autoZero"/>
        <c:crossBetween val="midCat"/>
      </c:valAx>
      <c:valAx>
        <c:axId val="5691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04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'Captan+THPI Multilevel'!$O$4</c:f>
              <c:strCache>
                <c:ptCount val="1"/>
                <c:pt idx="0">
                  <c:v>Calculated
Area Ratio 
(THPI) 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082603438615116"/>
                  <c:y val="-3.1270563966088037E-2"/>
                </c:manualLayout>
              </c:layout>
              <c:numFmt formatCode="General" sourceLinked="0"/>
            </c:trendlineLbl>
          </c:trendline>
          <c:xVal>
            <c:numRef>
              <c:f>'Captan+THPI Multilevel'!$L$5:$L$7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'Captan+THPI Multilevel'!$O$5:$O$7</c:f>
              <c:numCache>
                <c:formatCode>General</c:formatCode>
                <c:ptCount val="3"/>
                <c:pt idx="0">
                  <c:v>0.02</c:v>
                </c:pt>
                <c:pt idx="1">
                  <c:v>0.1</c:v>
                </c:pt>
                <c:pt idx="2">
                  <c:v>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07616"/>
        <c:axId val="57809152"/>
      </c:scatterChart>
      <c:valAx>
        <c:axId val="578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09152"/>
        <c:crosses val="autoZero"/>
        <c:crossBetween val="midCat"/>
      </c:valAx>
      <c:valAx>
        <c:axId val="578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07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'Captan+THPI Multilevel'!$H$4</c:f>
              <c:strCache>
                <c:ptCount val="1"/>
                <c:pt idx="0">
                  <c:v>Calculated
Area Ratio 
(THPI generated in injector)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965099817068322"/>
                  <c:y val="-3.7602831088579675E-2"/>
                </c:manualLayout>
              </c:layout>
              <c:numFmt formatCode="General" sourceLinked="0"/>
            </c:trendlineLbl>
          </c:trendline>
          <c:xVal>
            <c:numRef>
              <c:f>'Captan+THPI Multilevel'!$B$5:$B$7</c:f>
              <c:numCache>
                <c:formatCode>General</c:formatCode>
                <c:ptCount val="3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</c:numCache>
            </c:numRef>
          </c:xVal>
          <c:yVal>
            <c:numRef>
              <c:f>'Captan+THPI Multilevel'!$H$5:$H$7</c:f>
              <c:numCache>
                <c:formatCode>General</c:formatCode>
                <c:ptCount val="3"/>
                <c:pt idx="0">
                  <c:v>1.4999999999999999E-2</c:v>
                </c:pt>
                <c:pt idx="1">
                  <c:v>7.4999999999999997E-2</c:v>
                </c:pt>
                <c:pt idx="2">
                  <c:v>0.15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20288"/>
        <c:axId val="57821824"/>
      </c:scatterChart>
      <c:valAx>
        <c:axId val="578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21824"/>
        <c:crosses val="autoZero"/>
        <c:crossBetween val="midCat"/>
      </c:valAx>
      <c:valAx>
        <c:axId val="5782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2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42861</xdr:rowOff>
    </xdr:from>
    <xdr:to>
      <xdr:col>4</xdr:col>
      <xdr:colOff>360590</xdr:colOff>
      <xdr:row>20</xdr:row>
      <xdr:rowOff>6803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8</xdr:row>
      <xdr:rowOff>42862</xdr:rowOff>
    </xdr:from>
    <xdr:to>
      <xdr:col>15</xdr:col>
      <xdr:colOff>28575</xdr:colOff>
      <xdr:row>19</xdr:row>
      <xdr:rowOff>114300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404813</xdr:colOff>
      <xdr:row>8</xdr:row>
      <xdr:rowOff>49155</xdr:rowOff>
    </xdr:from>
    <xdr:to>
      <xdr:col>8</xdr:col>
      <xdr:colOff>823913</xdr:colOff>
      <xdr:row>20</xdr:row>
      <xdr:rowOff>6804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42861</xdr:rowOff>
    </xdr:from>
    <xdr:to>
      <xdr:col>4</xdr:col>
      <xdr:colOff>360590</xdr:colOff>
      <xdr:row>20</xdr:row>
      <xdr:rowOff>6803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8</xdr:row>
      <xdr:rowOff>42862</xdr:rowOff>
    </xdr:from>
    <xdr:to>
      <xdr:col>15</xdr:col>
      <xdr:colOff>28575</xdr:colOff>
      <xdr:row>19</xdr:row>
      <xdr:rowOff>114300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404813</xdr:colOff>
      <xdr:row>8</xdr:row>
      <xdr:rowOff>49155</xdr:rowOff>
    </xdr:from>
    <xdr:to>
      <xdr:col>8</xdr:col>
      <xdr:colOff>823913</xdr:colOff>
      <xdr:row>20</xdr:row>
      <xdr:rowOff>6804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80" zoomScaleNormal="80" workbookViewId="0">
      <selection activeCell="A4" sqref="A4"/>
    </sheetView>
  </sheetViews>
  <sheetFormatPr baseColWidth="10" defaultColWidth="11" defaultRowHeight="13.8" x14ac:dyDescent="0.25"/>
  <cols>
    <col min="1" max="1" width="19.69921875" style="1" customWidth="1"/>
    <col min="2" max="2" width="18.8984375" style="1" customWidth="1"/>
    <col min="3" max="3" width="12.59765625" style="1" customWidth="1"/>
    <col min="4" max="4" width="12.09765625" style="1" customWidth="1"/>
    <col min="5" max="5" width="12.59765625" style="1" customWidth="1"/>
    <col min="6" max="6" width="15.5" style="1" customWidth="1"/>
    <col min="7" max="7" width="18.09765625" style="1" customWidth="1"/>
    <col min="8" max="9" width="11.19921875" style="1" customWidth="1"/>
    <col min="10" max="10" width="7.59765625" style="1" customWidth="1"/>
    <col min="11" max="11" width="9.59765625" style="1" customWidth="1"/>
    <col min="12" max="12" width="7.5" style="1" customWidth="1"/>
    <col min="13" max="13" width="10" style="1" customWidth="1"/>
    <col min="14" max="14" width="20.69921875" style="1" customWidth="1"/>
    <col min="15" max="15" width="13.3984375" style="1" customWidth="1"/>
    <col min="16" max="16384" width="11" style="1"/>
  </cols>
  <sheetData>
    <row r="1" spans="1:18" ht="117" customHeigh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4"/>
    </row>
    <row r="2" spans="1:18" ht="25.5" customHeight="1" x14ac:dyDescent="0.6">
      <c r="A2" s="23" t="s">
        <v>24</v>
      </c>
      <c r="B2" s="11"/>
    </row>
    <row r="3" spans="1:18" ht="22.5" customHeight="1" x14ac:dyDescent="0.4">
      <c r="A3" s="8" t="s">
        <v>15</v>
      </c>
      <c r="B3" s="8"/>
      <c r="C3" s="8"/>
      <c r="D3" s="8"/>
      <c r="E3" s="8"/>
      <c r="F3" s="8"/>
      <c r="G3" s="8"/>
      <c r="H3" s="8"/>
      <c r="I3" s="8"/>
      <c r="J3" s="4"/>
      <c r="K3" s="8" t="s">
        <v>14</v>
      </c>
      <c r="L3" s="12"/>
      <c r="M3" s="12"/>
      <c r="N3" s="12"/>
      <c r="O3" s="9"/>
      <c r="P3" s="9"/>
      <c r="Q3" s="9"/>
      <c r="R3" s="9"/>
    </row>
    <row r="4" spans="1:18" s="27" customFormat="1" ht="52.8" x14ac:dyDescent="0.25">
      <c r="B4" s="27" t="s">
        <v>3</v>
      </c>
      <c r="C4" s="26" t="s">
        <v>37</v>
      </c>
      <c r="D4" s="26" t="s">
        <v>36</v>
      </c>
      <c r="E4" s="29" t="s">
        <v>38</v>
      </c>
      <c r="F4" s="26" t="s">
        <v>35</v>
      </c>
      <c r="G4" s="26" t="s">
        <v>34</v>
      </c>
      <c r="H4" s="29" t="s">
        <v>39</v>
      </c>
      <c r="I4" s="26"/>
      <c r="J4" s="28"/>
      <c r="L4" s="27" t="s">
        <v>3</v>
      </c>
      <c r="M4" s="26" t="s">
        <v>33</v>
      </c>
      <c r="N4" s="26" t="s">
        <v>32</v>
      </c>
      <c r="O4" s="29" t="s">
        <v>40</v>
      </c>
    </row>
    <row r="5" spans="1:18" ht="15" customHeight="1" x14ac:dyDescent="0.35">
      <c r="A5" s="1" t="s">
        <v>8</v>
      </c>
      <c r="B5" s="7">
        <v>0.1</v>
      </c>
      <c r="C5" s="7">
        <v>10000</v>
      </c>
      <c r="D5" s="7">
        <v>20000</v>
      </c>
      <c r="E5" s="30">
        <f t="shared" ref="E5" si="0">C5/D5</f>
        <v>0.5</v>
      </c>
      <c r="F5" s="7">
        <v>15000</v>
      </c>
      <c r="G5" s="7">
        <v>100000</v>
      </c>
      <c r="H5" s="30">
        <f t="shared" ref="H5" si="1">F5/G5</f>
        <v>0.15</v>
      </c>
      <c r="J5" s="4"/>
      <c r="K5" s="1" t="s">
        <v>8</v>
      </c>
      <c r="L5" s="7">
        <v>0.1</v>
      </c>
      <c r="M5" s="7">
        <v>20000</v>
      </c>
      <c r="N5" s="7">
        <v>100000</v>
      </c>
      <c r="O5" s="30">
        <f t="shared" ref="O5" si="2">M5/N5</f>
        <v>0.2</v>
      </c>
    </row>
    <row r="6" spans="1:18" ht="15" customHeight="1" x14ac:dyDescent="0.35">
      <c r="J6" s="4"/>
    </row>
    <row r="7" spans="1:18" ht="13.5" x14ac:dyDescent="0.35">
      <c r="J7" s="4"/>
    </row>
    <row r="8" spans="1:18" ht="20.7" x14ac:dyDescent="0.6">
      <c r="A8" s="23" t="s">
        <v>23</v>
      </c>
      <c r="B8" s="11"/>
      <c r="J8" s="5"/>
    </row>
    <row r="9" spans="1:18" ht="59.4" customHeight="1" x14ac:dyDescent="0.35">
      <c r="A9" s="26" t="s">
        <v>16</v>
      </c>
      <c r="B9" s="26" t="s">
        <v>27</v>
      </c>
      <c r="C9" s="26" t="s">
        <v>29</v>
      </c>
      <c r="D9" s="26" t="s">
        <v>28</v>
      </c>
      <c r="E9" s="29" t="s">
        <v>41</v>
      </c>
      <c r="F9" s="26" t="s">
        <v>30</v>
      </c>
      <c r="G9" s="26" t="s">
        <v>31</v>
      </c>
      <c r="H9" s="29" t="s">
        <v>42</v>
      </c>
      <c r="I9" s="3"/>
      <c r="J9" s="5"/>
    </row>
    <row r="10" spans="1:18" ht="16.95" customHeight="1" x14ac:dyDescent="0.4">
      <c r="A10" s="14" t="s">
        <v>9</v>
      </c>
      <c r="B10" s="7">
        <v>1</v>
      </c>
      <c r="C10" s="7">
        <v>2500</v>
      </c>
      <c r="D10" s="7">
        <v>20000</v>
      </c>
      <c r="E10" s="30">
        <f>C10/D10</f>
        <v>0.125</v>
      </c>
      <c r="F10" s="7">
        <v>50000</v>
      </c>
      <c r="G10" s="7">
        <v>100000</v>
      </c>
      <c r="H10" s="30">
        <f>F10/G10</f>
        <v>0.5</v>
      </c>
      <c r="J10" s="5"/>
    </row>
    <row r="11" spans="1:18" ht="16.95" customHeight="1" x14ac:dyDescent="0.4">
      <c r="A11" s="14" t="s">
        <v>10</v>
      </c>
      <c r="B11" s="7">
        <v>1</v>
      </c>
      <c r="C11" s="7">
        <v>7500</v>
      </c>
      <c r="D11" s="7">
        <v>20000</v>
      </c>
      <c r="E11" s="30">
        <f t="shared" ref="E11:E14" si="3">C11/D11</f>
        <v>0.375</v>
      </c>
      <c r="F11" s="7">
        <v>75000</v>
      </c>
      <c r="G11" s="7">
        <v>100000</v>
      </c>
      <c r="H11" s="30">
        <f t="shared" ref="H11:H14" si="4">F11/G11</f>
        <v>0.75</v>
      </c>
      <c r="J11" s="5"/>
    </row>
    <row r="12" spans="1:18" ht="16.95" customHeight="1" x14ac:dyDescent="0.4">
      <c r="A12" s="14" t="s">
        <v>11</v>
      </c>
      <c r="B12" s="7">
        <v>1</v>
      </c>
      <c r="C12" s="7">
        <v>5000</v>
      </c>
      <c r="D12" s="7">
        <v>20000</v>
      </c>
      <c r="E12" s="30">
        <f t="shared" si="3"/>
        <v>0.25</v>
      </c>
      <c r="F12" s="7">
        <v>20000</v>
      </c>
      <c r="G12" s="7">
        <v>100000</v>
      </c>
      <c r="H12" s="30">
        <f t="shared" si="4"/>
        <v>0.2</v>
      </c>
      <c r="J12" s="5"/>
    </row>
    <row r="13" spans="1:18" ht="16.95" customHeight="1" x14ac:dyDescent="0.4">
      <c r="A13" s="14" t="s">
        <v>12</v>
      </c>
      <c r="B13" s="7">
        <v>1</v>
      </c>
      <c r="C13" s="7">
        <v>10000</v>
      </c>
      <c r="D13" s="7">
        <v>20000</v>
      </c>
      <c r="E13" s="30">
        <f t="shared" si="3"/>
        <v>0.5</v>
      </c>
      <c r="F13" s="7">
        <v>30000</v>
      </c>
      <c r="G13" s="7">
        <v>100000</v>
      </c>
      <c r="H13" s="30">
        <f t="shared" si="4"/>
        <v>0.3</v>
      </c>
      <c r="J13" s="5"/>
    </row>
    <row r="14" spans="1:18" ht="16.95" customHeight="1" x14ac:dyDescent="0.4">
      <c r="A14" s="14" t="s">
        <v>13</v>
      </c>
      <c r="B14" s="7">
        <v>1</v>
      </c>
      <c r="C14" s="7">
        <v>30000</v>
      </c>
      <c r="D14" s="7">
        <v>20000</v>
      </c>
      <c r="E14" s="30">
        <f t="shared" si="3"/>
        <v>1.5</v>
      </c>
      <c r="F14" s="7">
        <v>100000</v>
      </c>
      <c r="G14" s="7">
        <v>100000</v>
      </c>
      <c r="H14" s="30">
        <f t="shared" si="4"/>
        <v>1</v>
      </c>
      <c r="J14" s="5"/>
    </row>
    <row r="15" spans="1:18" ht="13.5" x14ac:dyDescent="0.35">
      <c r="J15" s="5"/>
    </row>
    <row r="16" spans="1:18" ht="13.5" x14ac:dyDescent="0.35">
      <c r="J16" s="5"/>
    </row>
    <row r="17" spans="1:13" s="3" customFormat="1" ht="28.95" customHeight="1" x14ac:dyDescent="0.25">
      <c r="B17" s="22" t="s">
        <v>26</v>
      </c>
      <c r="C17" s="22" t="s">
        <v>20</v>
      </c>
      <c r="H17" s="34" t="s">
        <v>18</v>
      </c>
      <c r="I17" s="34"/>
      <c r="J17" s="25"/>
      <c r="M17" s="22" t="s">
        <v>17</v>
      </c>
    </row>
    <row r="18" spans="1:13" s="3" customFormat="1" ht="27.6" x14ac:dyDescent="0.25">
      <c r="B18" s="10" t="s">
        <v>3</v>
      </c>
      <c r="C18" s="31" t="s">
        <v>6</v>
      </c>
      <c r="D18" s="10"/>
      <c r="E18" s="10"/>
      <c r="F18" s="10"/>
      <c r="H18" s="10" t="s">
        <v>43</v>
      </c>
      <c r="I18" s="10" t="s">
        <v>3</v>
      </c>
      <c r="J18" s="32"/>
      <c r="K18" s="10"/>
      <c r="L18" s="10"/>
      <c r="M18" s="10" t="s">
        <v>3</v>
      </c>
    </row>
    <row r="19" spans="1:13" ht="15.6" customHeight="1" x14ac:dyDescent="0.25">
      <c r="A19" s="15" t="str">
        <f>A10</f>
        <v>Sample  Name 1</v>
      </c>
      <c r="B19" s="1">
        <f>E10*$B$5/$E$5</f>
        <v>2.5000000000000001E-2</v>
      </c>
      <c r="C19" s="17">
        <f>B19/B10</f>
        <v>2.5000000000000001E-2</v>
      </c>
      <c r="H19" s="6">
        <f>B19*$H$5/$B$5</f>
        <v>3.7499999999999999E-2</v>
      </c>
      <c r="I19" s="6">
        <f>H19*$L$5/$O$5</f>
        <v>1.8749999999999999E-2</v>
      </c>
      <c r="J19" s="5"/>
      <c r="M19" s="6">
        <f>H10*$L$5/$O$5</f>
        <v>0.25</v>
      </c>
    </row>
    <row r="20" spans="1:13" ht="15.6" customHeight="1" x14ac:dyDescent="0.25">
      <c r="A20" s="15" t="str">
        <f t="shared" ref="A20:A23" si="5">A11</f>
        <v>Sample  Name 2</v>
      </c>
      <c r="B20" s="1">
        <f t="shared" ref="B20:B23" si="6">E11*$B$5/$E$5</f>
        <v>7.5000000000000011E-2</v>
      </c>
      <c r="C20" s="17">
        <f>B20/B11</f>
        <v>7.5000000000000011E-2</v>
      </c>
      <c r="H20" s="6">
        <f t="shared" ref="H20:H23" si="7">B20*$H$5/$B$5</f>
        <v>0.1125</v>
      </c>
      <c r="I20" s="6">
        <f t="shared" ref="I20:I23" si="8">H20*$L$5/$O$5</f>
        <v>5.6250000000000001E-2</v>
      </c>
      <c r="J20" s="5"/>
      <c r="M20" s="6">
        <f t="shared" ref="M20:M23" si="9">H11*$L$5/$O$5</f>
        <v>0.37500000000000006</v>
      </c>
    </row>
    <row r="21" spans="1:13" ht="15.6" customHeight="1" x14ac:dyDescent="0.25">
      <c r="A21" s="15" t="str">
        <f t="shared" si="5"/>
        <v>Sample  Name 3</v>
      </c>
      <c r="B21" s="1">
        <f t="shared" si="6"/>
        <v>0.05</v>
      </c>
      <c r="C21" s="17">
        <f>B21/B12</f>
        <v>0.05</v>
      </c>
      <c r="H21" s="6">
        <f t="shared" si="7"/>
        <v>7.4999999999999997E-2</v>
      </c>
      <c r="I21" s="6">
        <f t="shared" si="8"/>
        <v>3.7499999999999999E-2</v>
      </c>
      <c r="J21" s="5"/>
      <c r="M21" s="6">
        <f t="shared" si="9"/>
        <v>0.10000000000000002</v>
      </c>
    </row>
    <row r="22" spans="1:13" ht="15.6" customHeight="1" x14ac:dyDescent="0.25">
      <c r="A22" s="15" t="str">
        <f t="shared" si="5"/>
        <v>Sample  Name 4</v>
      </c>
      <c r="B22" s="1">
        <f t="shared" si="6"/>
        <v>0.1</v>
      </c>
      <c r="C22" s="17">
        <f>B22/B13</f>
        <v>0.1</v>
      </c>
      <c r="H22" s="6">
        <f t="shared" si="7"/>
        <v>0.15</v>
      </c>
      <c r="I22" s="6">
        <f t="shared" si="8"/>
        <v>7.4999999999999997E-2</v>
      </c>
      <c r="J22" s="5"/>
      <c r="M22" s="6">
        <f t="shared" si="9"/>
        <v>0.15</v>
      </c>
    </row>
    <row r="23" spans="1:13" ht="15.6" customHeight="1" x14ac:dyDescent="0.25">
      <c r="A23" s="15" t="str">
        <f t="shared" si="5"/>
        <v>Sample  Name 5</v>
      </c>
      <c r="B23" s="1">
        <f t="shared" si="6"/>
        <v>0.30000000000000004</v>
      </c>
      <c r="C23" s="17">
        <f>B23/B14</f>
        <v>0.30000000000000004</v>
      </c>
      <c r="H23" s="6">
        <f t="shared" si="7"/>
        <v>0.45</v>
      </c>
      <c r="I23" s="6">
        <f t="shared" si="8"/>
        <v>0.22500000000000001</v>
      </c>
      <c r="J23" s="5"/>
      <c r="M23" s="6">
        <f t="shared" si="9"/>
        <v>0.5</v>
      </c>
    </row>
    <row r="24" spans="1:13" x14ac:dyDescent="0.25">
      <c r="J24" s="5"/>
    </row>
    <row r="25" spans="1:13" x14ac:dyDescent="0.25">
      <c r="J25" s="5"/>
    </row>
    <row r="26" spans="1:13" ht="51" customHeight="1" x14ac:dyDescent="0.25">
      <c r="B26" s="16" t="s">
        <v>19</v>
      </c>
      <c r="C26" s="22" t="s">
        <v>21</v>
      </c>
      <c r="E26" s="21" t="s">
        <v>22</v>
      </c>
    </row>
    <row r="27" spans="1:13" ht="15" customHeight="1" x14ac:dyDescent="0.25">
      <c r="B27" s="18" t="s">
        <v>3</v>
      </c>
      <c r="C27" s="17" t="s">
        <v>6</v>
      </c>
      <c r="E27" s="17" t="s">
        <v>6</v>
      </c>
    </row>
    <row r="28" spans="1:13" ht="15" customHeight="1" x14ac:dyDescent="0.25">
      <c r="A28" s="13" t="str">
        <f>A10</f>
        <v>Sample  Name 1</v>
      </c>
      <c r="B28" s="18">
        <f>(M19-I19)</f>
        <v>0.23125000000000001</v>
      </c>
      <c r="C28" s="17">
        <f>B28/B10</f>
        <v>0.23125000000000001</v>
      </c>
      <c r="E28" s="19">
        <f>B19+(B28*2.016)</f>
        <v>0.49120000000000003</v>
      </c>
      <c r="J28" s="2"/>
    </row>
    <row r="29" spans="1:13" ht="15" customHeight="1" x14ac:dyDescent="0.25">
      <c r="A29" s="13" t="str">
        <f t="shared" ref="A29:A32" si="10">A11</f>
        <v>Sample  Name 2</v>
      </c>
      <c r="B29" s="18">
        <f>(M20-I20)</f>
        <v>0.31875000000000003</v>
      </c>
      <c r="C29" s="17">
        <f t="shared" ref="C29:C32" si="11">B29/B11</f>
        <v>0.31875000000000003</v>
      </c>
      <c r="E29" s="19">
        <f>B20+(B29*2.016)</f>
        <v>0.71760000000000002</v>
      </c>
      <c r="J29" s="2"/>
    </row>
    <row r="30" spans="1:13" ht="15" customHeight="1" x14ac:dyDescent="0.25">
      <c r="A30" s="13" t="str">
        <f t="shared" si="10"/>
        <v>Sample  Name 3</v>
      </c>
      <c r="B30" s="18">
        <f>(M21-I21)</f>
        <v>6.2500000000000028E-2</v>
      </c>
      <c r="C30" s="17">
        <f t="shared" si="11"/>
        <v>6.2500000000000028E-2</v>
      </c>
      <c r="E30" s="19">
        <f>B21+(B30*2.016)</f>
        <v>0.17600000000000005</v>
      </c>
      <c r="J30" s="2"/>
    </row>
    <row r="31" spans="1:13" ht="15" customHeight="1" x14ac:dyDescent="0.25">
      <c r="A31" s="13" t="str">
        <f t="shared" si="10"/>
        <v>Sample  Name 4</v>
      </c>
      <c r="B31" s="18">
        <f>(M22-I22)</f>
        <v>7.4999999999999997E-2</v>
      </c>
      <c r="C31" s="17">
        <f t="shared" si="11"/>
        <v>7.4999999999999997E-2</v>
      </c>
      <c r="E31" s="19">
        <f t="shared" ref="E31:E32" si="12">B22+(B31*2.016)</f>
        <v>0.25119999999999998</v>
      </c>
      <c r="J31" s="2"/>
    </row>
    <row r="32" spans="1:13" ht="15" customHeight="1" x14ac:dyDescent="0.25">
      <c r="A32" s="13" t="str">
        <f t="shared" si="10"/>
        <v>Sample  Name 5</v>
      </c>
      <c r="B32" s="18">
        <f>(M23-I23)</f>
        <v>0.27500000000000002</v>
      </c>
      <c r="C32" s="17">
        <f t="shared" si="11"/>
        <v>0.27500000000000002</v>
      </c>
      <c r="E32" s="19">
        <f t="shared" si="12"/>
        <v>0.85440000000000005</v>
      </c>
      <c r="J32" s="2"/>
    </row>
  </sheetData>
  <mergeCells count="2">
    <mergeCell ref="A1:N1"/>
    <mergeCell ref="H17:I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80" zoomScaleNormal="80" workbookViewId="0">
      <selection activeCell="A4" sqref="A4"/>
    </sheetView>
  </sheetViews>
  <sheetFormatPr baseColWidth="10" defaultColWidth="11" defaultRowHeight="13.8" x14ac:dyDescent="0.25"/>
  <cols>
    <col min="1" max="1" width="19.69921875" style="1" customWidth="1"/>
    <col min="2" max="2" width="18.8984375" style="1" customWidth="1"/>
    <col min="3" max="3" width="12.59765625" style="1" customWidth="1"/>
    <col min="4" max="4" width="12.09765625" style="1" customWidth="1"/>
    <col min="5" max="5" width="12.59765625" style="1" customWidth="1"/>
    <col min="6" max="6" width="15.5" style="1" customWidth="1"/>
    <col min="7" max="7" width="18.09765625" style="1" customWidth="1"/>
    <col min="8" max="9" width="11.19921875" style="1" customWidth="1"/>
    <col min="10" max="10" width="7.59765625" style="1" customWidth="1"/>
    <col min="11" max="11" width="9.59765625" style="1" customWidth="1"/>
    <col min="12" max="12" width="7.5" style="1" customWidth="1"/>
    <col min="13" max="13" width="10" style="1" customWidth="1"/>
    <col min="14" max="14" width="20.69921875" style="1" customWidth="1"/>
    <col min="15" max="15" width="13.3984375" style="1" customWidth="1"/>
    <col min="16" max="16384" width="11" style="1"/>
  </cols>
  <sheetData>
    <row r="1" spans="1:18" ht="117" customHeigh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4"/>
    </row>
    <row r="2" spans="1:18" ht="25.5" customHeight="1" x14ac:dyDescent="0.6">
      <c r="A2" s="23" t="s">
        <v>24</v>
      </c>
      <c r="B2" s="11"/>
    </row>
    <row r="3" spans="1:18" ht="22.5" customHeight="1" x14ac:dyDescent="0.4">
      <c r="A3" s="8" t="s">
        <v>15</v>
      </c>
      <c r="B3" s="8"/>
      <c r="C3" s="8"/>
      <c r="D3" s="8"/>
      <c r="E3" s="8"/>
      <c r="F3" s="8"/>
      <c r="G3" s="8"/>
      <c r="H3" s="8"/>
      <c r="I3" s="8"/>
      <c r="J3" s="4"/>
      <c r="K3" s="8" t="s">
        <v>14</v>
      </c>
      <c r="L3" s="12"/>
      <c r="M3" s="12"/>
      <c r="N3" s="12"/>
      <c r="O3" s="9"/>
      <c r="P3" s="9"/>
      <c r="Q3" s="9"/>
      <c r="R3" s="9"/>
    </row>
    <row r="4" spans="1:18" s="27" customFormat="1" ht="52.8" x14ac:dyDescent="0.25">
      <c r="B4" s="27" t="s">
        <v>3</v>
      </c>
      <c r="C4" s="26" t="s">
        <v>37</v>
      </c>
      <c r="D4" s="26" t="s">
        <v>36</v>
      </c>
      <c r="E4" s="29" t="s">
        <v>38</v>
      </c>
      <c r="F4" s="26" t="s">
        <v>35</v>
      </c>
      <c r="G4" s="26" t="s">
        <v>34</v>
      </c>
      <c r="H4" s="29" t="s">
        <v>39</v>
      </c>
      <c r="I4" s="26"/>
      <c r="J4" s="28"/>
      <c r="L4" s="27" t="s">
        <v>3</v>
      </c>
      <c r="M4" s="26" t="s">
        <v>33</v>
      </c>
      <c r="N4" s="26" t="s">
        <v>32</v>
      </c>
      <c r="O4" s="29" t="s">
        <v>40</v>
      </c>
    </row>
    <row r="5" spans="1:18" ht="15" customHeight="1" x14ac:dyDescent="0.35">
      <c r="A5" s="1" t="s">
        <v>0</v>
      </c>
      <c r="B5" s="7">
        <v>0.01</v>
      </c>
      <c r="C5" s="7">
        <v>1000</v>
      </c>
      <c r="D5" s="7">
        <v>20000</v>
      </c>
      <c r="E5" s="30">
        <f>C5/D5</f>
        <v>0.05</v>
      </c>
      <c r="F5" s="7">
        <v>1500</v>
      </c>
      <c r="G5" s="7">
        <v>100000</v>
      </c>
      <c r="H5" s="30">
        <f>F5/G5</f>
        <v>1.4999999999999999E-2</v>
      </c>
      <c r="J5" s="4"/>
      <c r="K5" s="1" t="s">
        <v>0</v>
      </c>
      <c r="L5" s="7">
        <v>0.01</v>
      </c>
      <c r="M5" s="7">
        <v>2000</v>
      </c>
      <c r="N5" s="7">
        <v>100000</v>
      </c>
      <c r="O5" s="30">
        <f>M5/N5</f>
        <v>0.02</v>
      </c>
    </row>
    <row r="6" spans="1:18" ht="15" customHeight="1" x14ac:dyDescent="0.35">
      <c r="A6" s="1" t="s">
        <v>2</v>
      </c>
      <c r="B6" s="7">
        <v>0.05</v>
      </c>
      <c r="C6" s="7">
        <v>5000</v>
      </c>
      <c r="D6" s="7">
        <v>20000</v>
      </c>
      <c r="E6" s="30">
        <f t="shared" ref="E6:E7" si="0">C6/D6</f>
        <v>0.25</v>
      </c>
      <c r="F6" s="7">
        <v>7500</v>
      </c>
      <c r="G6" s="7">
        <v>100000</v>
      </c>
      <c r="H6" s="30">
        <f t="shared" ref="H6:H7" si="1">F6/G6</f>
        <v>7.4999999999999997E-2</v>
      </c>
      <c r="J6" s="4"/>
      <c r="K6" s="1" t="s">
        <v>2</v>
      </c>
      <c r="L6" s="7">
        <v>0.05</v>
      </c>
      <c r="M6" s="7">
        <v>10000</v>
      </c>
      <c r="N6" s="7">
        <v>100000</v>
      </c>
      <c r="O6" s="30">
        <f t="shared" ref="O6:O7" si="2">M6/N6</f>
        <v>0.1</v>
      </c>
    </row>
    <row r="7" spans="1:18" ht="15" customHeight="1" x14ac:dyDescent="0.35">
      <c r="A7" s="1" t="s">
        <v>1</v>
      </c>
      <c r="B7" s="7">
        <v>0.1</v>
      </c>
      <c r="C7" s="7">
        <v>10000</v>
      </c>
      <c r="D7" s="7">
        <v>20000</v>
      </c>
      <c r="E7" s="30">
        <f t="shared" si="0"/>
        <v>0.5</v>
      </c>
      <c r="F7" s="7">
        <v>15000</v>
      </c>
      <c r="G7" s="7">
        <v>100000</v>
      </c>
      <c r="H7" s="30">
        <f t="shared" si="1"/>
        <v>0.15</v>
      </c>
      <c r="J7" s="4"/>
      <c r="K7" s="1" t="s">
        <v>1</v>
      </c>
      <c r="L7" s="7">
        <v>0.1</v>
      </c>
      <c r="M7" s="7">
        <v>20000</v>
      </c>
      <c r="N7" s="7">
        <v>100000</v>
      </c>
      <c r="O7" s="30">
        <f t="shared" si="2"/>
        <v>0.2</v>
      </c>
    </row>
    <row r="8" spans="1:18" ht="15" customHeight="1" x14ac:dyDescent="0.35">
      <c r="J8" s="4"/>
    </row>
    <row r="9" spans="1:18" ht="15" customHeight="1" x14ac:dyDescent="0.35">
      <c r="J9" s="4"/>
    </row>
    <row r="10" spans="1:18" ht="15" customHeight="1" x14ac:dyDescent="0.35">
      <c r="J10" s="4"/>
    </row>
    <row r="11" spans="1:18" ht="15" customHeight="1" x14ac:dyDescent="0.35">
      <c r="J11" s="4"/>
    </row>
    <row r="12" spans="1:18" ht="15" customHeight="1" x14ac:dyDescent="0.35">
      <c r="J12" s="4"/>
    </row>
    <row r="13" spans="1:18" ht="15" customHeight="1" x14ac:dyDescent="0.35">
      <c r="J13" s="4"/>
    </row>
    <row r="14" spans="1:18" ht="15" customHeight="1" x14ac:dyDescent="0.35">
      <c r="J14" s="4"/>
    </row>
    <row r="15" spans="1:18" ht="15" customHeight="1" x14ac:dyDescent="0.35">
      <c r="J15" s="4"/>
    </row>
    <row r="16" spans="1:18" ht="15" customHeight="1" x14ac:dyDescent="0.35">
      <c r="J16" s="4"/>
    </row>
    <row r="17" spans="1:14" ht="15" customHeight="1" x14ac:dyDescent="0.35">
      <c r="J17" s="4"/>
    </row>
    <row r="18" spans="1:14" ht="15" customHeight="1" x14ac:dyDescent="0.35">
      <c r="J18" s="4"/>
    </row>
    <row r="19" spans="1:14" ht="15" customHeight="1" x14ac:dyDescent="0.35">
      <c r="J19" s="4"/>
    </row>
    <row r="20" spans="1:14" ht="15" customHeight="1" x14ac:dyDescent="0.25">
      <c r="J20" s="4"/>
    </row>
    <row r="21" spans="1:14" ht="15" customHeight="1" x14ac:dyDescent="0.25">
      <c r="J21" s="4"/>
    </row>
    <row r="22" spans="1:14" ht="15" customHeight="1" x14ac:dyDescent="0.25">
      <c r="B22" s="9" t="s">
        <v>4</v>
      </c>
      <c r="C22" s="9">
        <f>SLOPE(E5:E7,B5:B7)</f>
        <v>5</v>
      </c>
      <c r="F22" s="9" t="s">
        <v>4</v>
      </c>
      <c r="G22" s="9">
        <f>SLOPE(H5:H7,B5:B7)</f>
        <v>1.4999999999999998</v>
      </c>
      <c r="J22" s="4"/>
      <c r="M22" s="9" t="s">
        <v>4</v>
      </c>
      <c r="N22" s="9">
        <f>SLOPE(O5:O7,L5:L7)</f>
        <v>2</v>
      </c>
    </row>
    <row r="23" spans="1:14" ht="15" customHeight="1" x14ac:dyDescent="0.25">
      <c r="B23" s="9" t="s">
        <v>5</v>
      </c>
      <c r="C23" s="20">
        <f>INTERCEPT(E5:E7,B5:B7)</f>
        <v>0</v>
      </c>
      <c r="F23" s="9" t="s">
        <v>5</v>
      </c>
      <c r="G23" s="20">
        <f>INTERCEPT(H5:H7,B5:B7)</f>
        <v>1.3877787807814457E-17</v>
      </c>
      <c r="J23" s="4"/>
      <c r="M23" s="9" t="s">
        <v>5</v>
      </c>
      <c r="N23" s="20">
        <f>INTERCEPT(O5:O7,L5:L7)</f>
        <v>0</v>
      </c>
    </row>
    <row r="24" spans="1:14" x14ac:dyDescent="0.25">
      <c r="J24" s="4"/>
    </row>
    <row r="25" spans="1:14" ht="21" x14ac:dyDescent="0.4">
      <c r="A25" s="23" t="s">
        <v>23</v>
      </c>
      <c r="B25" s="11"/>
      <c r="J25" s="5"/>
    </row>
    <row r="26" spans="1:14" ht="59.4" customHeight="1" x14ac:dyDescent="0.25">
      <c r="A26" s="26" t="s">
        <v>16</v>
      </c>
      <c r="B26" s="26" t="s">
        <v>27</v>
      </c>
      <c r="C26" s="26" t="s">
        <v>29</v>
      </c>
      <c r="D26" s="26" t="s">
        <v>28</v>
      </c>
      <c r="E26" s="29" t="s">
        <v>41</v>
      </c>
      <c r="F26" s="26" t="s">
        <v>30</v>
      </c>
      <c r="G26" s="26" t="s">
        <v>31</v>
      </c>
      <c r="H26" s="29" t="s">
        <v>42</v>
      </c>
      <c r="I26" s="3"/>
      <c r="J26" s="5"/>
    </row>
    <row r="27" spans="1:14" ht="16.95" customHeight="1" x14ac:dyDescent="0.25">
      <c r="A27" s="14" t="s">
        <v>9</v>
      </c>
      <c r="B27" s="7">
        <v>1</v>
      </c>
      <c r="C27" s="7">
        <v>2500</v>
      </c>
      <c r="D27" s="7">
        <v>20000</v>
      </c>
      <c r="E27" s="30">
        <f>C27/D27</f>
        <v>0.125</v>
      </c>
      <c r="F27" s="7">
        <v>50000</v>
      </c>
      <c r="G27" s="7">
        <v>100000</v>
      </c>
      <c r="H27" s="30">
        <f>F27/G27</f>
        <v>0.5</v>
      </c>
      <c r="J27" s="5"/>
    </row>
    <row r="28" spans="1:14" ht="16.95" customHeight="1" x14ac:dyDescent="0.25">
      <c r="A28" s="14" t="s">
        <v>10</v>
      </c>
      <c r="B28" s="7">
        <v>1</v>
      </c>
      <c r="C28" s="7">
        <v>7500</v>
      </c>
      <c r="D28" s="7">
        <v>20000</v>
      </c>
      <c r="E28" s="30">
        <f t="shared" ref="E28:E31" si="3">C28/D28</f>
        <v>0.375</v>
      </c>
      <c r="F28" s="7">
        <v>75000</v>
      </c>
      <c r="G28" s="7">
        <v>100000</v>
      </c>
      <c r="H28" s="30">
        <f t="shared" ref="H28:H31" si="4">F28/G28</f>
        <v>0.75</v>
      </c>
      <c r="J28" s="5"/>
    </row>
    <row r="29" spans="1:14" ht="16.95" customHeight="1" x14ac:dyDescent="0.25">
      <c r="A29" s="14" t="s">
        <v>11</v>
      </c>
      <c r="B29" s="7">
        <v>1</v>
      </c>
      <c r="C29" s="7">
        <v>5000</v>
      </c>
      <c r="D29" s="7">
        <v>20000</v>
      </c>
      <c r="E29" s="30">
        <f t="shared" si="3"/>
        <v>0.25</v>
      </c>
      <c r="F29" s="7">
        <v>20000</v>
      </c>
      <c r="G29" s="7">
        <v>100000</v>
      </c>
      <c r="H29" s="30">
        <f t="shared" si="4"/>
        <v>0.2</v>
      </c>
      <c r="J29" s="5"/>
    </row>
    <row r="30" spans="1:14" ht="16.95" customHeight="1" x14ac:dyDescent="0.25">
      <c r="A30" s="14" t="s">
        <v>12</v>
      </c>
      <c r="B30" s="7">
        <v>1</v>
      </c>
      <c r="C30" s="7">
        <v>10000</v>
      </c>
      <c r="D30" s="7">
        <v>20000</v>
      </c>
      <c r="E30" s="30">
        <f t="shared" si="3"/>
        <v>0.5</v>
      </c>
      <c r="F30" s="7">
        <v>30000</v>
      </c>
      <c r="G30" s="7">
        <v>100000</v>
      </c>
      <c r="H30" s="30">
        <f t="shared" si="4"/>
        <v>0.3</v>
      </c>
      <c r="J30" s="5"/>
    </row>
    <row r="31" spans="1:14" ht="16.95" customHeight="1" x14ac:dyDescent="0.25">
      <c r="A31" s="14" t="s">
        <v>13</v>
      </c>
      <c r="B31" s="7">
        <v>1</v>
      </c>
      <c r="C31" s="7">
        <v>30000</v>
      </c>
      <c r="D31" s="7">
        <v>20000</v>
      </c>
      <c r="E31" s="30">
        <f t="shared" si="3"/>
        <v>1.5</v>
      </c>
      <c r="F31" s="7">
        <v>100000</v>
      </c>
      <c r="G31" s="7">
        <v>100000</v>
      </c>
      <c r="H31" s="30">
        <f t="shared" si="4"/>
        <v>1</v>
      </c>
      <c r="J31" s="5"/>
    </row>
    <row r="32" spans="1:14" x14ac:dyDescent="0.25">
      <c r="J32" s="5"/>
    </row>
    <row r="33" spans="1:13" x14ac:dyDescent="0.25">
      <c r="J33" s="5"/>
    </row>
    <row r="34" spans="1:13" s="3" customFormat="1" ht="28.95" customHeight="1" x14ac:dyDescent="0.25">
      <c r="B34" s="22" t="s">
        <v>26</v>
      </c>
      <c r="C34" s="22" t="s">
        <v>20</v>
      </c>
      <c r="H34" s="34" t="s">
        <v>18</v>
      </c>
      <c r="I34" s="34"/>
      <c r="J34" s="25"/>
      <c r="M34" s="22" t="s">
        <v>17</v>
      </c>
    </row>
    <row r="35" spans="1:13" s="3" customFormat="1" ht="27.6" x14ac:dyDescent="0.25">
      <c r="B35" s="10" t="s">
        <v>3</v>
      </c>
      <c r="C35" s="31" t="s">
        <v>6</v>
      </c>
      <c r="D35" s="10"/>
      <c r="E35" s="10"/>
      <c r="F35" s="10"/>
      <c r="H35" s="10" t="s">
        <v>43</v>
      </c>
      <c r="I35" s="10" t="s">
        <v>3</v>
      </c>
      <c r="J35" s="32"/>
      <c r="K35" s="10"/>
      <c r="L35" s="10"/>
      <c r="M35" s="10" t="s">
        <v>3</v>
      </c>
    </row>
    <row r="36" spans="1:13" ht="15.6" customHeight="1" x14ac:dyDescent="0.25">
      <c r="A36" s="15" t="str">
        <f>A27</f>
        <v>Sample  Name 1</v>
      </c>
      <c r="B36" s="1">
        <f>(E27-$C$23)/$C$22</f>
        <v>2.5000000000000001E-2</v>
      </c>
      <c r="C36" s="17">
        <f>B36/B27</f>
        <v>2.5000000000000001E-2</v>
      </c>
      <c r="H36" s="6">
        <f>G$23+(B36*G$22)</f>
        <v>3.7500000000000012E-2</v>
      </c>
      <c r="I36" s="6">
        <f>(H36-N$23)/N$22</f>
        <v>1.8750000000000006E-2</v>
      </c>
      <c r="J36" s="5"/>
      <c r="M36" s="6">
        <f>(H27-$N$23)/$N$22</f>
        <v>0.25</v>
      </c>
    </row>
    <row r="37" spans="1:13" ht="15.6" customHeight="1" x14ac:dyDescent="0.25">
      <c r="A37" s="15" t="str">
        <f t="shared" ref="A37:A40" si="5">A28</f>
        <v>Sample  Name 2</v>
      </c>
      <c r="B37" s="1">
        <f>(E28-$C$23)/$C$22</f>
        <v>7.4999999999999997E-2</v>
      </c>
      <c r="C37" s="17">
        <f>B37/B28</f>
        <v>7.4999999999999997E-2</v>
      </c>
      <c r="H37" s="6">
        <f>G$23+(B37*G$22)</f>
        <v>0.11249999999999999</v>
      </c>
      <c r="I37" s="6">
        <f>(H37-N$23)/N$22</f>
        <v>5.6249999999999994E-2</v>
      </c>
      <c r="J37" s="5"/>
      <c r="M37" s="6">
        <f>(H28-$N$23)/$N$22</f>
        <v>0.375</v>
      </c>
    </row>
    <row r="38" spans="1:13" ht="15.6" customHeight="1" x14ac:dyDescent="0.25">
      <c r="A38" s="15" t="str">
        <f t="shared" si="5"/>
        <v>Sample  Name 3</v>
      </c>
      <c r="B38" s="1">
        <f>(E29-$C$23)/$C$22</f>
        <v>0.05</v>
      </c>
      <c r="C38" s="17">
        <f>B38/B29</f>
        <v>0.05</v>
      </c>
      <c r="H38" s="6">
        <f>G$23+(B38*G$22)</f>
        <v>7.5000000000000011E-2</v>
      </c>
      <c r="I38" s="6">
        <f>(H38-N$23)/N$22</f>
        <v>3.7500000000000006E-2</v>
      </c>
      <c r="J38" s="5"/>
      <c r="M38" s="6">
        <f>(H29-$N$23)/$N$22</f>
        <v>0.1</v>
      </c>
    </row>
    <row r="39" spans="1:13" ht="15.6" customHeight="1" x14ac:dyDescent="0.25">
      <c r="A39" s="15" t="str">
        <f t="shared" si="5"/>
        <v>Sample  Name 4</v>
      </c>
      <c r="B39" s="1">
        <f>(E30-$C$23)/$C$22</f>
        <v>0.1</v>
      </c>
      <c r="C39" s="17">
        <f>B39/B30</f>
        <v>0.1</v>
      </c>
      <c r="H39" s="6">
        <f>G$23+(B39*G$22)</f>
        <v>0.15000000000000002</v>
      </c>
      <c r="I39" s="6">
        <f>(H39-N$23)/N$22</f>
        <v>7.5000000000000011E-2</v>
      </c>
      <c r="J39" s="5"/>
      <c r="M39" s="6">
        <f>(H30-$N$23)/$N$22</f>
        <v>0.15</v>
      </c>
    </row>
    <row r="40" spans="1:13" ht="15.6" customHeight="1" x14ac:dyDescent="0.25">
      <c r="A40" s="15" t="str">
        <f t="shared" si="5"/>
        <v>Sample  Name 5</v>
      </c>
      <c r="B40" s="1">
        <f>(E31-$C$23)/$C$22</f>
        <v>0.3</v>
      </c>
      <c r="C40" s="17">
        <f>B40/B31</f>
        <v>0.3</v>
      </c>
      <c r="H40" s="6">
        <f>G$23+(B40*G$22)</f>
        <v>0.4499999999999999</v>
      </c>
      <c r="I40" s="6">
        <f>(H40-N$23)/N$22</f>
        <v>0.22499999999999995</v>
      </c>
      <c r="J40" s="5"/>
      <c r="M40" s="6">
        <f>(H31-$N$23)/$N$22</f>
        <v>0.5</v>
      </c>
    </row>
    <row r="41" spans="1:13" x14ac:dyDescent="0.25">
      <c r="J41" s="5"/>
    </row>
    <row r="42" spans="1:13" x14ac:dyDescent="0.25">
      <c r="J42" s="5"/>
    </row>
    <row r="43" spans="1:13" ht="51" customHeight="1" x14ac:dyDescent="0.25">
      <c r="B43" s="16" t="s">
        <v>19</v>
      </c>
      <c r="C43" s="22" t="s">
        <v>21</v>
      </c>
      <c r="E43" s="21" t="s">
        <v>22</v>
      </c>
    </row>
    <row r="44" spans="1:13" ht="15" customHeight="1" x14ac:dyDescent="0.25">
      <c r="B44" s="18" t="s">
        <v>3</v>
      </c>
      <c r="C44" s="17" t="s">
        <v>6</v>
      </c>
      <c r="E44" s="17" t="s">
        <v>6</v>
      </c>
    </row>
    <row r="45" spans="1:13" ht="15" customHeight="1" x14ac:dyDescent="0.25">
      <c r="A45" s="13" t="str">
        <f>A27</f>
        <v>Sample  Name 1</v>
      </c>
      <c r="B45" s="18">
        <f>(M36-I36)</f>
        <v>0.23124999999999998</v>
      </c>
      <c r="C45" s="17">
        <f>B45/B27</f>
        <v>0.23124999999999998</v>
      </c>
      <c r="E45" s="19">
        <f>B36+(B45*2.016)</f>
        <v>0.49119999999999997</v>
      </c>
      <c r="J45" s="2"/>
    </row>
    <row r="46" spans="1:13" ht="15" customHeight="1" x14ac:dyDescent="0.25">
      <c r="A46" s="13" t="str">
        <f t="shared" ref="A46:A49" si="6">A28</f>
        <v>Sample  Name 2</v>
      </c>
      <c r="B46" s="18">
        <f>(M37-I37)</f>
        <v>0.31874999999999998</v>
      </c>
      <c r="C46" s="17">
        <f t="shared" ref="C46:C49" si="7">B46/B28</f>
        <v>0.31874999999999998</v>
      </c>
      <c r="E46" s="19">
        <f>B37+(B46*2.016)</f>
        <v>0.7175999999999999</v>
      </c>
      <c r="J46" s="2"/>
    </row>
    <row r="47" spans="1:13" ht="15" customHeight="1" x14ac:dyDescent="0.25">
      <c r="A47" s="13" t="str">
        <f t="shared" si="6"/>
        <v>Sample  Name 3</v>
      </c>
      <c r="B47" s="18">
        <f>(M38-I38)</f>
        <v>6.25E-2</v>
      </c>
      <c r="C47" s="17">
        <f t="shared" si="7"/>
        <v>6.25E-2</v>
      </c>
      <c r="E47" s="19">
        <f>B38+(B47*2.016)</f>
        <v>0.17599999999999999</v>
      </c>
      <c r="J47" s="2"/>
    </row>
    <row r="48" spans="1:13" ht="15" customHeight="1" x14ac:dyDescent="0.25">
      <c r="A48" s="13" t="str">
        <f t="shared" si="6"/>
        <v>Sample  Name 4</v>
      </c>
      <c r="B48" s="18">
        <f>(M39-I39)</f>
        <v>7.4999999999999983E-2</v>
      </c>
      <c r="C48" s="17">
        <f t="shared" si="7"/>
        <v>7.4999999999999983E-2</v>
      </c>
      <c r="E48" s="19">
        <f t="shared" ref="E48:E49" si="8">B39+(B48*2.016)</f>
        <v>0.25119999999999998</v>
      </c>
      <c r="J48" s="2"/>
    </row>
    <row r="49" spans="1:10" ht="15" customHeight="1" x14ac:dyDescent="0.25">
      <c r="A49" s="13" t="str">
        <f t="shared" si="6"/>
        <v>Sample  Name 5</v>
      </c>
      <c r="B49" s="18">
        <f>(M40-I40)</f>
        <v>0.27500000000000002</v>
      </c>
      <c r="C49" s="17">
        <f t="shared" si="7"/>
        <v>0.27500000000000002</v>
      </c>
      <c r="E49" s="19">
        <f t="shared" si="8"/>
        <v>0.85440000000000005</v>
      </c>
      <c r="J49" s="2"/>
    </row>
  </sheetData>
  <mergeCells count="2">
    <mergeCell ref="A1:N1"/>
    <mergeCell ref="H34:I3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0" zoomScaleNormal="80" workbookViewId="0">
      <selection activeCell="A2" sqref="A2"/>
    </sheetView>
  </sheetViews>
  <sheetFormatPr baseColWidth="10" defaultColWidth="11" defaultRowHeight="13.8" x14ac:dyDescent="0.25"/>
  <cols>
    <col min="1" max="1" width="19.69921875" style="1" customWidth="1"/>
    <col min="2" max="2" width="18.8984375" style="1" customWidth="1"/>
    <col min="3" max="3" width="12.59765625" style="1" customWidth="1"/>
    <col min="4" max="4" width="12.09765625" style="1" customWidth="1"/>
    <col min="5" max="5" width="12.59765625" style="1" customWidth="1"/>
    <col min="6" max="6" width="15.5" style="1" customWidth="1"/>
    <col min="7" max="7" width="18.09765625" style="1" customWidth="1"/>
    <col min="8" max="9" width="11.19921875" style="1" customWidth="1"/>
    <col min="10" max="10" width="7.59765625" style="1" customWidth="1"/>
    <col min="11" max="11" width="9.59765625" style="1" customWidth="1"/>
    <col min="12" max="12" width="7.5" style="1" customWidth="1"/>
    <col min="13" max="13" width="10" style="1" customWidth="1"/>
    <col min="14" max="14" width="20.69921875" style="1" customWidth="1"/>
    <col min="15" max="15" width="13.3984375" style="1" customWidth="1"/>
    <col min="16" max="16384" width="11" style="1"/>
  </cols>
  <sheetData>
    <row r="1" spans="1:18" ht="117" customHeight="1" x14ac:dyDescent="0.2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4"/>
    </row>
    <row r="2" spans="1:18" ht="25.5" customHeight="1" x14ac:dyDescent="0.6">
      <c r="A2" s="23" t="s">
        <v>24</v>
      </c>
      <c r="B2" s="11"/>
    </row>
    <row r="3" spans="1:18" ht="22.5" customHeight="1" x14ac:dyDescent="0.4">
      <c r="A3" s="8" t="s">
        <v>63</v>
      </c>
      <c r="B3" s="8"/>
      <c r="C3" s="8"/>
      <c r="D3" s="8"/>
      <c r="E3" s="8"/>
      <c r="F3" s="8"/>
      <c r="G3" s="8"/>
      <c r="H3" s="8"/>
      <c r="I3" s="8"/>
      <c r="J3" s="4"/>
      <c r="K3" s="8" t="s">
        <v>14</v>
      </c>
      <c r="L3" s="12"/>
      <c r="M3" s="12"/>
      <c r="N3" s="12"/>
      <c r="O3" s="9"/>
      <c r="P3" s="9"/>
      <c r="Q3" s="9"/>
      <c r="R3" s="9"/>
    </row>
    <row r="4" spans="1:18" s="27" customFormat="1" ht="60.75" customHeight="1" x14ac:dyDescent="0.25">
      <c r="B4" s="27" t="s">
        <v>3</v>
      </c>
      <c r="C4" s="26" t="s">
        <v>45</v>
      </c>
      <c r="D4" s="26" t="s">
        <v>46</v>
      </c>
      <c r="E4" s="29" t="s">
        <v>47</v>
      </c>
      <c r="F4" s="26" t="s">
        <v>48</v>
      </c>
      <c r="G4" s="26" t="s">
        <v>34</v>
      </c>
      <c r="H4" s="29" t="s">
        <v>49</v>
      </c>
      <c r="I4" s="26"/>
      <c r="J4" s="28"/>
      <c r="L4" s="27" t="s">
        <v>3</v>
      </c>
      <c r="M4" s="26" t="s">
        <v>50</v>
      </c>
      <c r="N4" s="26" t="s">
        <v>32</v>
      </c>
      <c r="O4" s="29" t="s">
        <v>51</v>
      </c>
    </row>
    <row r="5" spans="1:18" ht="18" customHeight="1" x14ac:dyDescent="0.35">
      <c r="A5" s="1" t="s">
        <v>7</v>
      </c>
      <c r="B5" s="7">
        <v>0.1</v>
      </c>
      <c r="C5" s="7">
        <v>10000</v>
      </c>
      <c r="D5" s="7">
        <v>20000</v>
      </c>
      <c r="E5" s="30">
        <f t="shared" ref="E5" si="0">C5/D5</f>
        <v>0.5</v>
      </c>
      <c r="F5" s="7">
        <v>15000</v>
      </c>
      <c r="G5" s="7">
        <v>100000</v>
      </c>
      <c r="H5" s="30">
        <f t="shared" ref="H5" si="1">F5/G5</f>
        <v>0.15</v>
      </c>
      <c r="J5" s="4"/>
      <c r="K5" s="1" t="s">
        <v>8</v>
      </c>
      <c r="L5" s="7">
        <v>0.1</v>
      </c>
      <c r="M5" s="7">
        <v>20000</v>
      </c>
      <c r="N5" s="7">
        <v>100000</v>
      </c>
      <c r="O5" s="30">
        <f t="shared" ref="O5" si="2">M5/N5</f>
        <v>0.2</v>
      </c>
    </row>
    <row r="6" spans="1:18" ht="19.5" customHeight="1" x14ac:dyDescent="0.35">
      <c r="J6" s="4"/>
    </row>
    <row r="7" spans="1:18" ht="13.5" x14ac:dyDescent="0.35">
      <c r="J7" s="4"/>
    </row>
    <row r="8" spans="1:18" ht="20.7" x14ac:dyDescent="0.6">
      <c r="A8" s="23" t="s">
        <v>23</v>
      </c>
      <c r="B8" s="11"/>
      <c r="J8" s="5"/>
    </row>
    <row r="9" spans="1:18" ht="59.4" customHeight="1" x14ac:dyDescent="0.35">
      <c r="A9" s="26" t="s">
        <v>16</v>
      </c>
      <c r="B9" s="26" t="s">
        <v>27</v>
      </c>
      <c r="C9" s="26" t="s">
        <v>52</v>
      </c>
      <c r="D9" s="26" t="s">
        <v>53</v>
      </c>
      <c r="E9" s="29" t="s">
        <v>54</v>
      </c>
      <c r="F9" s="26" t="s">
        <v>55</v>
      </c>
      <c r="G9" s="26" t="s">
        <v>31</v>
      </c>
      <c r="H9" s="29" t="s">
        <v>56</v>
      </c>
      <c r="I9" s="3"/>
      <c r="J9" s="5"/>
    </row>
    <row r="10" spans="1:18" ht="16.95" customHeight="1" x14ac:dyDescent="0.4">
      <c r="A10" s="14" t="s">
        <v>9</v>
      </c>
      <c r="B10" s="7">
        <v>1</v>
      </c>
      <c r="C10" s="7">
        <v>2500</v>
      </c>
      <c r="D10" s="7">
        <v>20000</v>
      </c>
      <c r="E10" s="30">
        <f>C10/D10</f>
        <v>0.125</v>
      </c>
      <c r="F10" s="7">
        <v>50000</v>
      </c>
      <c r="G10" s="7">
        <v>100000</v>
      </c>
      <c r="H10" s="30">
        <f>F10/G10</f>
        <v>0.5</v>
      </c>
      <c r="J10" s="5"/>
    </row>
    <row r="11" spans="1:18" ht="16.95" customHeight="1" x14ac:dyDescent="0.4">
      <c r="A11" s="14" t="s">
        <v>10</v>
      </c>
      <c r="B11" s="7">
        <v>1</v>
      </c>
      <c r="C11" s="7">
        <v>7500</v>
      </c>
      <c r="D11" s="7">
        <v>20000</v>
      </c>
      <c r="E11" s="30">
        <f t="shared" ref="E11:E14" si="3">C11/D11</f>
        <v>0.375</v>
      </c>
      <c r="F11" s="7">
        <v>75000</v>
      </c>
      <c r="G11" s="7">
        <v>100000</v>
      </c>
      <c r="H11" s="30">
        <f t="shared" ref="H11:H14" si="4">F11/G11</f>
        <v>0.75</v>
      </c>
      <c r="J11" s="5"/>
    </row>
    <row r="12" spans="1:18" ht="16.95" customHeight="1" x14ac:dyDescent="0.4">
      <c r="A12" s="14" t="s">
        <v>11</v>
      </c>
      <c r="B12" s="7">
        <v>1</v>
      </c>
      <c r="C12" s="7">
        <v>5000</v>
      </c>
      <c r="D12" s="7">
        <v>20000</v>
      </c>
      <c r="E12" s="30">
        <f t="shared" si="3"/>
        <v>0.25</v>
      </c>
      <c r="F12" s="7">
        <v>20000</v>
      </c>
      <c r="G12" s="7">
        <v>100000</v>
      </c>
      <c r="H12" s="30">
        <f t="shared" si="4"/>
        <v>0.2</v>
      </c>
      <c r="J12" s="5"/>
    </row>
    <row r="13" spans="1:18" ht="16.95" customHeight="1" x14ac:dyDescent="0.4">
      <c r="A13" s="14" t="s">
        <v>12</v>
      </c>
      <c r="B13" s="7">
        <v>1</v>
      </c>
      <c r="C13" s="7">
        <v>10000</v>
      </c>
      <c r="D13" s="7">
        <v>20000</v>
      </c>
      <c r="E13" s="30">
        <f t="shared" si="3"/>
        <v>0.5</v>
      </c>
      <c r="F13" s="7">
        <v>30000</v>
      </c>
      <c r="G13" s="7">
        <v>100000</v>
      </c>
      <c r="H13" s="30">
        <f t="shared" si="4"/>
        <v>0.3</v>
      </c>
      <c r="J13" s="5"/>
    </row>
    <row r="14" spans="1:18" ht="16.95" customHeight="1" x14ac:dyDescent="0.4">
      <c r="A14" s="14" t="s">
        <v>13</v>
      </c>
      <c r="B14" s="7">
        <v>1</v>
      </c>
      <c r="C14" s="7">
        <v>30000</v>
      </c>
      <c r="D14" s="7">
        <v>20000</v>
      </c>
      <c r="E14" s="30">
        <f t="shared" si="3"/>
        <v>1.5</v>
      </c>
      <c r="F14" s="7">
        <v>100000</v>
      </c>
      <c r="G14" s="7">
        <v>100000</v>
      </c>
      <c r="H14" s="30">
        <f t="shared" si="4"/>
        <v>1</v>
      </c>
      <c r="J14" s="5"/>
    </row>
    <row r="15" spans="1:18" ht="13.5" x14ac:dyDescent="0.35">
      <c r="J15" s="5"/>
    </row>
    <row r="16" spans="1:18" x14ac:dyDescent="0.25">
      <c r="J16" s="5"/>
    </row>
    <row r="17" spans="1:13" s="3" customFormat="1" ht="28.95" customHeight="1" x14ac:dyDescent="0.25">
      <c r="B17" s="22" t="s">
        <v>57</v>
      </c>
      <c r="C17" s="22" t="s">
        <v>58</v>
      </c>
      <c r="H17" s="34" t="s">
        <v>59</v>
      </c>
      <c r="I17" s="34"/>
      <c r="J17" s="25"/>
      <c r="M17" s="22" t="s">
        <v>17</v>
      </c>
    </row>
    <row r="18" spans="1:13" s="3" customFormat="1" ht="27.6" x14ac:dyDescent="0.25">
      <c r="B18" s="10" t="s">
        <v>3</v>
      </c>
      <c r="C18" s="31" t="s">
        <v>6</v>
      </c>
      <c r="D18" s="10"/>
      <c r="E18" s="10"/>
      <c r="F18" s="10"/>
      <c r="H18" s="10" t="s">
        <v>43</v>
      </c>
      <c r="I18" s="10" t="s">
        <v>3</v>
      </c>
      <c r="J18" s="32"/>
      <c r="K18" s="10"/>
      <c r="L18" s="10"/>
      <c r="M18" s="10" t="s">
        <v>3</v>
      </c>
    </row>
    <row r="19" spans="1:13" ht="15.6" customHeight="1" x14ac:dyDescent="0.25">
      <c r="A19" s="15" t="str">
        <f>A10</f>
        <v>Sample  Name 1</v>
      </c>
      <c r="B19" s="1">
        <f>E10*$B$5/$E$5</f>
        <v>2.5000000000000001E-2</v>
      </c>
      <c r="C19" s="17">
        <f>B19/B10</f>
        <v>2.5000000000000001E-2</v>
      </c>
      <c r="H19" s="6">
        <f>B19*$H$5/$B$5</f>
        <v>3.7499999999999999E-2</v>
      </c>
      <c r="I19" s="6">
        <f>H19*$L$5/$O$5</f>
        <v>1.8749999999999999E-2</v>
      </c>
      <c r="J19" s="5"/>
      <c r="M19" s="6">
        <f>H10*$L$5/$O$5</f>
        <v>0.25</v>
      </c>
    </row>
    <row r="20" spans="1:13" ht="15.6" customHeight="1" x14ac:dyDescent="0.25">
      <c r="A20" s="15" t="str">
        <f t="shared" ref="A20:A23" si="5">A11</f>
        <v>Sample  Name 2</v>
      </c>
      <c r="B20" s="1">
        <f t="shared" ref="B20:B23" si="6">E11*$B$5/$E$5</f>
        <v>7.5000000000000011E-2</v>
      </c>
      <c r="C20" s="17">
        <f>B20/B11</f>
        <v>7.5000000000000011E-2</v>
      </c>
      <c r="H20" s="6">
        <f t="shared" ref="H20:H23" si="7">B20*$H$5/$B$5</f>
        <v>0.1125</v>
      </c>
      <c r="I20" s="6">
        <f t="shared" ref="I20:I23" si="8">H20*$L$5/$O$5</f>
        <v>5.6250000000000001E-2</v>
      </c>
      <c r="J20" s="5"/>
      <c r="M20" s="6">
        <f t="shared" ref="M20:M23" si="9">H11*$L$5/$O$5</f>
        <v>0.37500000000000006</v>
      </c>
    </row>
    <row r="21" spans="1:13" ht="15.6" customHeight="1" x14ac:dyDescent="0.25">
      <c r="A21" s="15" t="str">
        <f t="shared" si="5"/>
        <v>Sample  Name 3</v>
      </c>
      <c r="B21" s="1">
        <f t="shared" si="6"/>
        <v>0.05</v>
      </c>
      <c r="C21" s="17">
        <f>B21/B12</f>
        <v>0.05</v>
      </c>
      <c r="H21" s="6">
        <f t="shared" si="7"/>
        <v>7.4999999999999997E-2</v>
      </c>
      <c r="I21" s="6">
        <f t="shared" si="8"/>
        <v>3.7499999999999999E-2</v>
      </c>
      <c r="J21" s="5"/>
      <c r="M21" s="6">
        <f t="shared" si="9"/>
        <v>0.10000000000000002</v>
      </c>
    </row>
    <row r="22" spans="1:13" ht="15.6" customHeight="1" x14ac:dyDescent="0.25">
      <c r="A22" s="15" t="str">
        <f t="shared" si="5"/>
        <v>Sample  Name 4</v>
      </c>
      <c r="B22" s="1">
        <f t="shared" si="6"/>
        <v>0.1</v>
      </c>
      <c r="C22" s="17">
        <f>B22/B13</f>
        <v>0.1</v>
      </c>
      <c r="H22" s="6">
        <f t="shared" si="7"/>
        <v>0.15</v>
      </c>
      <c r="I22" s="6">
        <f t="shared" si="8"/>
        <v>7.4999999999999997E-2</v>
      </c>
      <c r="J22" s="5"/>
      <c r="M22" s="6">
        <f t="shared" si="9"/>
        <v>0.15</v>
      </c>
    </row>
    <row r="23" spans="1:13" ht="15.6" customHeight="1" x14ac:dyDescent="0.25">
      <c r="A23" s="15" t="str">
        <f t="shared" si="5"/>
        <v>Sample  Name 5</v>
      </c>
      <c r="B23" s="1">
        <f t="shared" si="6"/>
        <v>0.30000000000000004</v>
      </c>
      <c r="C23" s="17">
        <f>B23/B14</f>
        <v>0.30000000000000004</v>
      </c>
      <c r="H23" s="6">
        <f t="shared" si="7"/>
        <v>0.45</v>
      </c>
      <c r="I23" s="6">
        <f t="shared" si="8"/>
        <v>0.22500000000000001</v>
      </c>
      <c r="J23" s="5"/>
      <c r="M23" s="6">
        <f t="shared" si="9"/>
        <v>0.5</v>
      </c>
    </row>
    <row r="24" spans="1:13" x14ac:dyDescent="0.25">
      <c r="J24" s="5"/>
    </row>
    <row r="25" spans="1:13" x14ac:dyDescent="0.25">
      <c r="J25" s="5"/>
    </row>
    <row r="26" spans="1:13" ht="51" customHeight="1" x14ac:dyDescent="0.25">
      <c r="B26" s="16" t="s">
        <v>60</v>
      </c>
      <c r="C26" s="22" t="s">
        <v>61</v>
      </c>
      <c r="E26" s="21" t="s">
        <v>62</v>
      </c>
    </row>
    <row r="27" spans="1:13" ht="17.25" customHeight="1" x14ac:dyDescent="0.25">
      <c r="B27" s="18" t="s">
        <v>3</v>
      </c>
      <c r="C27" s="17" t="s">
        <v>6</v>
      </c>
      <c r="E27" s="17" t="s">
        <v>6</v>
      </c>
    </row>
    <row r="28" spans="1:13" ht="18" customHeight="1" x14ac:dyDescent="0.25">
      <c r="A28" s="13" t="str">
        <f>A10</f>
        <v>Sample  Name 1</v>
      </c>
      <c r="B28" s="18">
        <f>(M19-I19)</f>
        <v>0.23125000000000001</v>
      </c>
      <c r="C28" s="17">
        <f>B28/B10</f>
        <v>0.23125000000000001</v>
      </c>
      <c r="E28" s="19">
        <f>B19+(B28*1.988)</f>
        <v>0.48472500000000002</v>
      </c>
      <c r="J28" s="2"/>
    </row>
    <row r="29" spans="1:13" ht="18" customHeight="1" x14ac:dyDescent="0.25">
      <c r="A29" s="13" t="str">
        <f t="shared" ref="A29:A32" si="10">A11</f>
        <v>Sample  Name 2</v>
      </c>
      <c r="B29" s="18">
        <f>(M20-I20)</f>
        <v>0.31875000000000003</v>
      </c>
      <c r="C29" s="17">
        <f t="shared" ref="C29:C32" si="11">B29/B11</f>
        <v>0.31875000000000003</v>
      </c>
      <c r="E29" s="19">
        <f t="shared" ref="E29:E32" si="12">B20+(B29*1.988)</f>
        <v>0.70867500000000017</v>
      </c>
      <c r="J29" s="2"/>
    </row>
    <row r="30" spans="1:13" ht="18" customHeight="1" x14ac:dyDescent="0.25">
      <c r="A30" s="13" t="str">
        <f t="shared" si="10"/>
        <v>Sample  Name 3</v>
      </c>
      <c r="B30" s="18">
        <f>(M21-I21)</f>
        <v>6.2500000000000028E-2</v>
      </c>
      <c r="C30" s="17">
        <f t="shared" si="11"/>
        <v>6.2500000000000028E-2</v>
      </c>
      <c r="E30" s="19">
        <f t="shared" si="12"/>
        <v>0.17425000000000007</v>
      </c>
      <c r="J30" s="2"/>
    </row>
    <row r="31" spans="1:13" ht="18" customHeight="1" x14ac:dyDescent="0.25">
      <c r="A31" s="13" t="str">
        <f t="shared" si="10"/>
        <v>Sample  Name 4</v>
      </c>
      <c r="B31" s="18">
        <f>(M22-I22)</f>
        <v>7.4999999999999997E-2</v>
      </c>
      <c r="C31" s="17">
        <f t="shared" si="11"/>
        <v>7.4999999999999997E-2</v>
      </c>
      <c r="E31" s="19">
        <f t="shared" si="12"/>
        <v>0.24909999999999999</v>
      </c>
      <c r="J31" s="2"/>
    </row>
    <row r="32" spans="1:13" ht="18" customHeight="1" x14ac:dyDescent="0.25">
      <c r="A32" s="13" t="str">
        <f t="shared" si="10"/>
        <v>Sample  Name 5</v>
      </c>
      <c r="B32" s="18">
        <f>(M23-I23)</f>
        <v>0.27500000000000002</v>
      </c>
      <c r="C32" s="17">
        <f t="shared" si="11"/>
        <v>0.27500000000000002</v>
      </c>
      <c r="E32" s="19">
        <f t="shared" si="12"/>
        <v>0.84670000000000012</v>
      </c>
      <c r="J32" s="2"/>
    </row>
  </sheetData>
  <mergeCells count="2">
    <mergeCell ref="A1:N1"/>
    <mergeCell ref="H17:I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80" zoomScaleNormal="80" workbookViewId="0">
      <selection sqref="A1:N1"/>
    </sheetView>
  </sheetViews>
  <sheetFormatPr baseColWidth="10" defaultColWidth="11" defaultRowHeight="13.8" x14ac:dyDescent="0.25"/>
  <cols>
    <col min="1" max="1" width="19.69921875" style="1" customWidth="1"/>
    <col min="2" max="2" width="18.8984375" style="1" customWidth="1"/>
    <col min="3" max="3" width="12.59765625" style="1" customWidth="1"/>
    <col min="4" max="4" width="12.09765625" style="1" customWidth="1"/>
    <col min="5" max="5" width="12.59765625" style="1" customWidth="1"/>
    <col min="6" max="6" width="15.5" style="1" customWidth="1"/>
    <col min="7" max="7" width="18.09765625" style="1" customWidth="1"/>
    <col min="8" max="9" width="11.19921875" style="1" customWidth="1"/>
    <col min="10" max="10" width="7.59765625" style="1" customWidth="1"/>
    <col min="11" max="11" width="9.59765625" style="1" customWidth="1"/>
    <col min="12" max="12" width="7.5" style="1" customWidth="1"/>
    <col min="13" max="13" width="10" style="1" customWidth="1"/>
    <col min="14" max="14" width="20.69921875" style="1" customWidth="1"/>
    <col min="15" max="15" width="13.3984375" style="1" customWidth="1"/>
    <col min="16" max="16384" width="11" style="1"/>
  </cols>
  <sheetData>
    <row r="1" spans="1:18" ht="117" customHeight="1" x14ac:dyDescent="0.2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4"/>
    </row>
    <row r="2" spans="1:18" ht="25.5" customHeight="1" x14ac:dyDescent="0.6">
      <c r="A2" s="23" t="s">
        <v>24</v>
      </c>
      <c r="B2" s="11"/>
    </row>
    <row r="3" spans="1:18" ht="22.5" customHeight="1" x14ac:dyDescent="0.4">
      <c r="A3" s="8" t="s">
        <v>63</v>
      </c>
      <c r="B3" s="8"/>
      <c r="C3" s="8"/>
      <c r="D3" s="8"/>
      <c r="E3" s="8"/>
      <c r="F3" s="8"/>
      <c r="G3" s="8"/>
      <c r="H3" s="8"/>
      <c r="I3" s="8"/>
      <c r="J3" s="4"/>
      <c r="K3" s="8" t="s">
        <v>14</v>
      </c>
      <c r="L3" s="12"/>
      <c r="M3" s="12"/>
      <c r="N3" s="12"/>
      <c r="O3" s="9"/>
      <c r="P3" s="9"/>
      <c r="Q3" s="9"/>
      <c r="R3" s="9"/>
    </row>
    <row r="4" spans="1:18" s="27" customFormat="1" ht="60.75" customHeight="1" x14ac:dyDescent="0.25">
      <c r="B4" s="27" t="s">
        <v>3</v>
      </c>
      <c r="C4" s="26" t="s">
        <v>45</v>
      </c>
      <c r="D4" s="26" t="s">
        <v>46</v>
      </c>
      <c r="E4" s="29" t="s">
        <v>47</v>
      </c>
      <c r="F4" s="26" t="s">
        <v>48</v>
      </c>
      <c r="G4" s="26" t="s">
        <v>34</v>
      </c>
      <c r="H4" s="29" t="s">
        <v>49</v>
      </c>
      <c r="I4" s="26"/>
      <c r="J4" s="28"/>
      <c r="L4" s="27" t="s">
        <v>3</v>
      </c>
      <c r="M4" s="26" t="s">
        <v>50</v>
      </c>
      <c r="N4" s="26" t="s">
        <v>32</v>
      </c>
      <c r="O4" s="29" t="s">
        <v>51</v>
      </c>
    </row>
    <row r="5" spans="1:18" ht="18" customHeight="1" x14ac:dyDescent="0.35">
      <c r="A5" s="1" t="s">
        <v>0</v>
      </c>
      <c r="B5" s="7">
        <v>0.01</v>
      </c>
      <c r="C5" s="7">
        <v>1000</v>
      </c>
      <c r="D5" s="7">
        <v>20000</v>
      </c>
      <c r="E5" s="30">
        <f>C5/D5</f>
        <v>0.05</v>
      </c>
      <c r="F5" s="7">
        <v>1500</v>
      </c>
      <c r="G5" s="7">
        <v>100000</v>
      </c>
      <c r="H5" s="30">
        <f>F5/G5</f>
        <v>1.4999999999999999E-2</v>
      </c>
      <c r="J5" s="4"/>
      <c r="K5" s="1" t="s">
        <v>0</v>
      </c>
      <c r="L5" s="7">
        <v>0.01</v>
      </c>
      <c r="M5" s="7">
        <v>2000</v>
      </c>
      <c r="N5" s="7">
        <v>100000</v>
      </c>
      <c r="O5" s="30">
        <f>M5/N5</f>
        <v>0.02</v>
      </c>
    </row>
    <row r="6" spans="1:18" ht="18" customHeight="1" x14ac:dyDescent="0.35">
      <c r="A6" s="1" t="s">
        <v>2</v>
      </c>
      <c r="B6" s="7">
        <v>0.05</v>
      </c>
      <c r="C6" s="7">
        <v>5000</v>
      </c>
      <c r="D6" s="7">
        <v>20000</v>
      </c>
      <c r="E6" s="30">
        <f t="shared" ref="E6:E7" si="0">C6/D6</f>
        <v>0.25</v>
      </c>
      <c r="F6" s="7">
        <v>7500</v>
      </c>
      <c r="G6" s="7">
        <v>100000</v>
      </c>
      <c r="H6" s="30">
        <f t="shared" ref="H6:H7" si="1">F6/G6</f>
        <v>7.4999999999999997E-2</v>
      </c>
      <c r="J6" s="4"/>
      <c r="K6" s="1" t="s">
        <v>2</v>
      </c>
      <c r="L6" s="7">
        <v>0.05</v>
      </c>
      <c r="M6" s="7">
        <v>10000</v>
      </c>
      <c r="N6" s="7">
        <v>100000</v>
      </c>
      <c r="O6" s="30">
        <f t="shared" ref="O6:O7" si="2">M6/N6</f>
        <v>0.1</v>
      </c>
    </row>
    <row r="7" spans="1:18" ht="18" customHeight="1" x14ac:dyDescent="0.35">
      <c r="A7" s="1" t="s">
        <v>1</v>
      </c>
      <c r="B7" s="7">
        <v>0.1</v>
      </c>
      <c r="C7" s="7">
        <v>10000</v>
      </c>
      <c r="D7" s="7">
        <v>20000</v>
      </c>
      <c r="E7" s="30">
        <f t="shared" si="0"/>
        <v>0.5</v>
      </c>
      <c r="F7" s="7">
        <v>15000</v>
      </c>
      <c r="G7" s="7">
        <v>100000</v>
      </c>
      <c r="H7" s="30">
        <f t="shared" si="1"/>
        <v>0.15</v>
      </c>
      <c r="J7" s="4"/>
      <c r="K7" s="1" t="s">
        <v>1</v>
      </c>
      <c r="L7" s="7">
        <v>0.1</v>
      </c>
      <c r="M7" s="7">
        <v>20000</v>
      </c>
      <c r="N7" s="7">
        <v>100000</v>
      </c>
      <c r="O7" s="30">
        <f t="shared" si="2"/>
        <v>0.2</v>
      </c>
    </row>
    <row r="8" spans="1:18" ht="19.5" customHeight="1" x14ac:dyDescent="0.35">
      <c r="J8" s="4"/>
    </row>
    <row r="9" spans="1:18" ht="19.5" customHeight="1" x14ac:dyDescent="0.35">
      <c r="J9" s="4"/>
    </row>
    <row r="10" spans="1:18" ht="19.5" customHeight="1" x14ac:dyDescent="0.35">
      <c r="J10" s="4"/>
    </row>
    <row r="11" spans="1:18" ht="19.5" customHeight="1" x14ac:dyDescent="0.35">
      <c r="J11" s="4"/>
    </row>
    <row r="12" spans="1:18" ht="19.5" customHeight="1" x14ac:dyDescent="0.35">
      <c r="J12" s="4"/>
    </row>
    <row r="13" spans="1:18" ht="19.5" customHeight="1" x14ac:dyDescent="0.35">
      <c r="J13" s="4"/>
    </row>
    <row r="14" spans="1:18" ht="19.5" customHeight="1" x14ac:dyDescent="0.35">
      <c r="J14" s="4"/>
    </row>
    <row r="15" spans="1:18" ht="19.5" customHeight="1" x14ac:dyDescent="0.35">
      <c r="J15" s="4"/>
    </row>
    <row r="16" spans="1:18" ht="19.5" customHeight="1" x14ac:dyDescent="0.35">
      <c r="J16" s="4"/>
    </row>
    <row r="17" spans="1:14" ht="19.5" customHeight="1" x14ac:dyDescent="0.25">
      <c r="J17" s="4"/>
    </row>
    <row r="18" spans="1:14" ht="19.5" customHeight="1" x14ac:dyDescent="0.25">
      <c r="J18" s="4"/>
    </row>
    <row r="19" spans="1:14" ht="19.5" customHeight="1" x14ac:dyDescent="0.25">
      <c r="J19" s="4"/>
    </row>
    <row r="20" spans="1:14" ht="19.5" customHeight="1" x14ac:dyDescent="0.25">
      <c r="J20" s="4"/>
    </row>
    <row r="21" spans="1:14" ht="19.5" customHeight="1" x14ac:dyDescent="0.25">
      <c r="J21" s="4"/>
    </row>
    <row r="22" spans="1:14" ht="19.5" customHeight="1" x14ac:dyDescent="0.25">
      <c r="B22" s="9" t="s">
        <v>4</v>
      </c>
      <c r="C22" s="9">
        <f>SLOPE(E5:E7,B5:B7)</f>
        <v>5</v>
      </c>
      <c r="F22" s="9" t="s">
        <v>4</v>
      </c>
      <c r="G22" s="9">
        <f>SLOPE(H5:H7,B5:B7)</f>
        <v>1.4999999999999998</v>
      </c>
      <c r="J22" s="4"/>
      <c r="M22" s="9" t="s">
        <v>4</v>
      </c>
      <c r="N22" s="9">
        <f>SLOPE(O5:O7,L5:L7)</f>
        <v>2</v>
      </c>
    </row>
    <row r="23" spans="1:14" x14ac:dyDescent="0.25">
      <c r="B23" s="9" t="s">
        <v>5</v>
      </c>
      <c r="C23" s="20">
        <f>INTERCEPT(E5:E7,B5:B7)</f>
        <v>0</v>
      </c>
      <c r="F23" s="9" t="s">
        <v>5</v>
      </c>
      <c r="G23" s="20">
        <f>INTERCEPT(H5:H7,B5:B7)</f>
        <v>1.3877787807814457E-17</v>
      </c>
      <c r="J23" s="4"/>
      <c r="M23" s="9" t="s">
        <v>5</v>
      </c>
      <c r="N23" s="20">
        <f>INTERCEPT(O5:O7,L5:L7)</f>
        <v>0</v>
      </c>
    </row>
    <row r="24" spans="1:14" x14ac:dyDescent="0.25">
      <c r="J24" s="4"/>
    </row>
    <row r="25" spans="1:14" ht="21" x14ac:dyDescent="0.4">
      <c r="A25" s="23" t="s">
        <v>23</v>
      </c>
      <c r="B25" s="11"/>
      <c r="J25" s="5"/>
    </row>
    <row r="26" spans="1:14" ht="59.4" customHeight="1" x14ac:dyDescent="0.25">
      <c r="A26" s="26" t="s">
        <v>16</v>
      </c>
      <c r="B26" s="26" t="s">
        <v>27</v>
      </c>
      <c r="C26" s="26" t="s">
        <v>52</v>
      </c>
      <c r="D26" s="26" t="s">
        <v>53</v>
      </c>
      <c r="E26" s="29" t="s">
        <v>54</v>
      </c>
      <c r="F26" s="26" t="s">
        <v>55</v>
      </c>
      <c r="G26" s="26" t="s">
        <v>31</v>
      </c>
      <c r="H26" s="29" t="s">
        <v>56</v>
      </c>
      <c r="I26" s="3"/>
      <c r="J26" s="5"/>
    </row>
    <row r="27" spans="1:14" ht="16.95" customHeight="1" x14ac:dyDescent="0.25">
      <c r="A27" s="14" t="s">
        <v>9</v>
      </c>
      <c r="B27" s="7">
        <v>1</v>
      </c>
      <c r="C27" s="7">
        <v>2500</v>
      </c>
      <c r="D27" s="7">
        <v>20000</v>
      </c>
      <c r="E27" s="30">
        <f>C27/D27</f>
        <v>0.125</v>
      </c>
      <c r="F27" s="7">
        <v>50000</v>
      </c>
      <c r="G27" s="7">
        <v>100000</v>
      </c>
      <c r="H27" s="30">
        <f>F27/G27</f>
        <v>0.5</v>
      </c>
      <c r="J27" s="5"/>
    </row>
    <row r="28" spans="1:14" ht="16.95" customHeight="1" x14ac:dyDescent="0.25">
      <c r="A28" s="14" t="s">
        <v>10</v>
      </c>
      <c r="B28" s="7">
        <v>1</v>
      </c>
      <c r="C28" s="7">
        <v>7500</v>
      </c>
      <c r="D28" s="7">
        <v>20000</v>
      </c>
      <c r="E28" s="30">
        <f t="shared" ref="E28:E31" si="3">C28/D28</f>
        <v>0.375</v>
      </c>
      <c r="F28" s="7">
        <v>75000</v>
      </c>
      <c r="G28" s="7">
        <v>100000</v>
      </c>
      <c r="H28" s="30">
        <f t="shared" ref="H28:H31" si="4">F28/G28</f>
        <v>0.75</v>
      </c>
      <c r="J28" s="5"/>
    </row>
    <row r="29" spans="1:14" ht="16.95" customHeight="1" x14ac:dyDescent="0.25">
      <c r="A29" s="14" t="s">
        <v>11</v>
      </c>
      <c r="B29" s="7">
        <v>1</v>
      </c>
      <c r="C29" s="7">
        <v>5000</v>
      </c>
      <c r="D29" s="7">
        <v>20000</v>
      </c>
      <c r="E29" s="30">
        <f t="shared" si="3"/>
        <v>0.25</v>
      </c>
      <c r="F29" s="7">
        <v>20000</v>
      </c>
      <c r="G29" s="7">
        <v>100000</v>
      </c>
      <c r="H29" s="30">
        <f t="shared" si="4"/>
        <v>0.2</v>
      </c>
      <c r="J29" s="5"/>
    </row>
    <row r="30" spans="1:14" ht="16.95" customHeight="1" x14ac:dyDescent="0.25">
      <c r="A30" s="14" t="s">
        <v>12</v>
      </c>
      <c r="B30" s="7">
        <v>1</v>
      </c>
      <c r="C30" s="7">
        <v>10000</v>
      </c>
      <c r="D30" s="7">
        <v>20000</v>
      </c>
      <c r="E30" s="30">
        <f t="shared" si="3"/>
        <v>0.5</v>
      </c>
      <c r="F30" s="7">
        <v>30000</v>
      </c>
      <c r="G30" s="7">
        <v>100000</v>
      </c>
      <c r="H30" s="30">
        <f t="shared" si="4"/>
        <v>0.3</v>
      </c>
      <c r="J30" s="5"/>
    </row>
    <row r="31" spans="1:14" ht="16.95" customHeight="1" x14ac:dyDescent="0.25">
      <c r="A31" s="14" t="s">
        <v>13</v>
      </c>
      <c r="B31" s="7">
        <v>1</v>
      </c>
      <c r="C31" s="7">
        <v>30000</v>
      </c>
      <c r="D31" s="7">
        <v>20000</v>
      </c>
      <c r="E31" s="30">
        <f t="shared" si="3"/>
        <v>1.5</v>
      </c>
      <c r="F31" s="7">
        <v>100000</v>
      </c>
      <c r="G31" s="7">
        <v>100000</v>
      </c>
      <c r="H31" s="30">
        <f t="shared" si="4"/>
        <v>1</v>
      </c>
      <c r="J31" s="5"/>
    </row>
    <row r="32" spans="1:14" x14ac:dyDescent="0.25">
      <c r="J32" s="5"/>
    </row>
    <row r="33" spans="1:13" x14ac:dyDescent="0.25">
      <c r="J33" s="5"/>
    </row>
    <row r="34" spans="1:13" s="3" customFormat="1" ht="28.95" customHeight="1" x14ac:dyDescent="0.25">
      <c r="B34" s="22" t="s">
        <v>57</v>
      </c>
      <c r="C34" s="22" t="s">
        <v>58</v>
      </c>
      <c r="H34" s="34" t="s">
        <v>59</v>
      </c>
      <c r="I34" s="34"/>
      <c r="J34" s="25"/>
      <c r="M34" s="22" t="s">
        <v>17</v>
      </c>
    </row>
    <row r="35" spans="1:13" s="3" customFormat="1" ht="27.6" x14ac:dyDescent="0.25">
      <c r="B35" s="10" t="s">
        <v>3</v>
      </c>
      <c r="C35" s="31" t="s">
        <v>6</v>
      </c>
      <c r="D35" s="10"/>
      <c r="E35" s="10"/>
      <c r="F35" s="10"/>
      <c r="H35" s="10" t="s">
        <v>43</v>
      </c>
      <c r="I35" s="10" t="s">
        <v>3</v>
      </c>
      <c r="J35" s="32"/>
      <c r="K35" s="10"/>
      <c r="L35" s="10"/>
      <c r="M35" s="10" t="s">
        <v>3</v>
      </c>
    </row>
    <row r="36" spans="1:13" ht="15.6" customHeight="1" x14ac:dyDescent="0.25">
      <c r="A36" s="15" t="str">
        <f>A27</f>
        <v>Sample  Name 1</v>
      </c>
      <c r="B36" s="1">
        <f>(E27-$C$23)/$C$22</f>
        <v>2.5000000000000001E-2</v>
      </c>
      <c r="C36" s="17">
        <f>B36/B27</f>
        <v>2.5000000000000001E-2</v>
      </c>
      <c r="H36" s="6">
        <f>G$23+(B36*G$22)</f>
        <v>3.7500000000000012E-2</v>
      </c>
      <c r="I36" s="6">
        <f>(H36-N$23)/N$22</f>
        <v>1.8750000000000006E-2</v>
      </c>
      <c r="J36" s="5"/>
      <c r="M36" s="6">
        <f>(H27-$N$23)/$N$22</f>
        <v>0.25</v>
      </c>
    </row>
    <row r="37" spans="1:13" ht="15.6" customHeight="1" x14ac:dyDescent="0.25">
      <c r="A37" s="15" t="str">
        <f t="shared" ref="A37:A40" si="5">A28</f>
        <v>Sample  Name 2</v>
      </c>
      <c r="B37" s="1">
        <f>(E28-$C$23)/$C$22</f>
        <v>7.4999999999999997E-2</v>
      </c>
      <c r="C37" s="17">
        <f>B37/B28</f>
        <v>7.4999999999999997E-2</v>
      </c>
      <c r="H37" s="6">
        <f>G$23+(B37*G$22)</f>
        <v>0.11249999999999999</v>
      </c>
      <c r="I37" s="6">
        <f>(H37-N$23)/N$22</f>
        <v>5.6249999999999994E-2</v>
      </c>
      <c r="J37" s="5"/>
      <c r="M37" s="6">
        <f>(H28-$N$23)/$N$22</f>
        <v>0.375</v>
      </c>
    </row>
    <row r="38" spans="1:13" ht="15.6" customHeight="1" x14ac:dyDescent="0.25">
      <c r="A38" s="15" t="str">
        <f t="shared" si="5"/>
        <v>Sample  Name 3</v>
      </c>
      <c r="B38" s="1">
        <f>(E29-$C$23)/$C$22</f>
        <v>0.05</v>
      </c>
      <c r="C38" s="17">
        <f>B38/B29</f>
        <v>0.05</v>
      </c>
      <c r="H38" s="6">
        <f>G$23+(B38*G$22)</f>
        <v>7.5000000000000011E-2</v>
      </c>
      <c r="I38" s="6">
        <f>(H38-N$23)/N$22</f>
        <v>3.7500000000000006E-2</v>
      </c>
      <c r="J38" s="5"/>
      <c r="M38" s="6">
        <f>(H29-$N$23)/$N$22</f>
        <v>0.1</v>
      </c>
    </row>
    <row r="39" spans="1:13" ht="15.6" customHeight="1" x14ac:dyDescent="0.25">
      <c r="A39" s="15" t="str">
        <f t="shared" si="5"/>
        <v>Sample  Name 4</v>
      </c>
      <c r="B39" s="1">
        <f>(E30-$C$23)/$C$22</f>
        <v>0.1</v>
      </c>
      <c r="C39" s="17">
        <f>B39/B30</f>
        <v>0.1</v>
      </c>
      <c r="H39" s="6">
        <f>G$23+(B39*G$22)</f>
        <v>0.15000000000000002</v>
      </c>
      <c r="I39" s="6">
        <f>(H39-N$23)/N$22</f>
        <v>7.5000000000000011E-2</v>
      </c>
      <c r="J39" s="5"/>
      <c r="M39" s="6">
        <f>(H30-$N$23)/$N$22</f>
        <v>0.15</v>
      </c>
    </row>
    <row r="40" spans="1:13" ht="15.6" customHeight="1" x14ac:dyDescent="0.25">
      <c r="A40" s="15" t="str">
        <f t="shared" si="5"/>
        <v>Sample  Name 5</v>
      </c>
      <c r="B40" s="1">
        <f>(E31-$C$23)/$C$22</f>
        <v>0.3</v>
      </c>
      <c r="C40" s="17">
        <f>B40/B31</f>
        <v>0.3</v>
      </c>
      <c r="H40" s="6">
        <f>G$23+(B40*G$22)</f>
        <v>0.4499999999999999</v>
      </c>
      <c r="I40" s="6">
        <f>(H40-N$23)/N$22</f>
        <v>0.22499999999999995</v>
      </c>
      <c r="J40" s="5"/>
      <c r="M40" s="6">
        <f>(H31-$N$23)/$N$22</f>
        <v>0.5</v>
      </c>
    </row>
    <row r="41" spans="1:13" x14ac:dyDescent="0.25">
      <c r="J41" s="5"/>
    </row>
    <row r="42" spans="1:13" x14ac:dyDescent="0.25">
      <c r="J42" s="5"/>
    </row>
    <row r="43" spans="1:13" ht="51" customHeight="1" x14ac:dyDescent="0.25">
      <c r="B43" s="16" t="s">
        <v>60</v>
      </c>
      <c r="C43" s="22" t="s">
        <v>61</v>
      </c>
      <c r="E43" s="21" t="s">
        <v>62</v>
      </c>
    </row>
    <row r="44" spans="1:13" ht="15" customHeight="1" x14ac:dyDescent="0.25">
      <c r="B44" s="18" t="s">
        <v>3</v>
      </c>
      <c r="C44" s="17" t="s">
        <v>6</v>
      </c>
      <c r="E44" s="17" t="s">
        <v>6</v>
      </c>
    </row>
    <row r="45" spans="1:13" ht="15" customHeight="1" x14ac:dyDescent="0.25">
      <c r="A45" s="13" t="str">
        <f>A27</f>
        <v>Sample  Name 1</v>
      </c>
      <c r="B45" s="18">
        <f>(M36-I36)</f>
        <v>0.23124999999999998</v>
      </c>
      <c r="C45" s="17">
        <f>B45/B27</f>
        <v>0.23124999999999998</v>
      </c>
      <c r="E45" s="19">
        <f>B36+(B45*1.988)</f>
        <v>0.48472499999999996</v>
      </c>
      <c r="J45" s="2"/>
    </row>
    <row r="46" spans="1:13" ht="15" customHeight="1" x14ac:dyDescent="0.25">
      <c r="A46" s="13" t="str">
        <f t="shared" ref="A46:A49" si="6">A28</f>
        <v>Sample  Name 2</v>
      </c>
      <c r="B46" s="18">
        <f>(M37-I37)</f>
        <v>0.31874999999999998</v>
      </c>
      <c r="C46" s="17">
        <f t="shared" ref="C46:C49" si="7">B46/B28</f>
        <v>0.31874999999999998</v>
      </c>
      <c r="E46" s="19">
        <f t="shared" ref="E46:E49" si="8">B37+(B46*1.988)</f>
        <v>0.70867499999999994</v>
      </c>
      <c r="J46" s="2"/>
    </row>
    <row r="47" spans="1:13" ht="15" customHeight="1" x14ac:dyDescent="0.25">
      <c r="A47" s="13" t="str">
        <f t="shared" si="6"/>
        <v>Sample  Name 3</v>
      </c>
      <c r="B47" s="18">
        <f>(M38-I38)</f>
        <v>6.25E-2</v>
      </c>
      <c r="C47" s="17">
        <f t="shared" si="7"/>
        <v>6.25E-2</v>
      </c>
      <c r="E47" s="19">
        <f t="shared" si="8"/>
        <v>0.17425000000000002</v>
      </c>
      <c r="J47" s="2"/>
    </row>
    <row r="48" spans="1:13" ht="15" customHeight="1" x14ac:dyDescent="0.25">
      <c r="A48" s="13" t="str">
        <f t="shared" si="6"/>
        <v>Sample  Name 4</v>
      </c>
      <c r="B48" s="18">
        <f>(M39-I39)</f>
        <v>7.4999999999999983E-2</v>
      </c>
      <c r="C48" s="17">
        <f t="shared" si="7"/>
        <v>7.4999999999999983E-2</v>
      </c>
      <c r="E48" s="19">
        <f t="shared" si="8"/>
        <v>0.24909999999999996</v>
      </c>
      <c r="J48" s="2"/>
    </row>
    <row r="49" spans="1:10" ht="15" customHeight="1" x14ac:dyDescent="0.25">
      <c r="A49" s="13" t="str">
        <f t="shared" si="6"/>
        <v>Sample  Name 5</v>
      </c>
      <c r="B49" s="18">
        <f>(M40-I40)</f>
        <v>0.27500000000000002</v>
      </c>
      <c r="C49" s="17">
        <f t="shared" si="7"/>
        <v>0.27500000000000002</v>
      </c>
      <c r="E49" s="19">
        <f t="shared" si="8"/>
        <v>0.84670000000000001</v>
      </c>
      <c r="J49" s="2"/>
    </row>
  </sheetData>
  <mergeCells count="2">
    <mergeCell ref="A1:N1"/>
    <mergeCell ref="H34:I3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Folpet+PI onepoint </vt:lpstr>
      <vt:lpstr>Folpet+PI Multilevel</vt:lpstr>
      <vt:lpstr>Captan+THPI Onepoint</vt:lpstr>
      <vt:lpstr>Captan+THPI Multilevel</vt:lpstr>
    </vt:vector>
  </TitlesOfParts>
  <Company>LGL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Scherbaum, Ellen (CVUA-S)</dc:creator>
  <cp:lastModifiedBy>Zipper, Hubert (CVUA-S)</cp:lastModifiedBy>
  <dcterms:created xsi:type="dcterms:W3CDTF">2017-03-24T15:07:19Z</dcterms:created>
  <dcterms:modified xsi:type="dcterms:W3CDTF">2017-04-05T11:55:26Z</dcterms:modified>
</cp:coreProperties>
</file>